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228"/>
  <workbookPr codeName="ThisWorkbook" defaultThemeVersion="124226"/>
  <mc:AlternateContent xmlns:mc="http://schemas.openxmlformats.org/markup-compatibility/2006">
    <mc:Choice Requires="x15">
      <x15ac:absPath xmlns:x15ac="http://schemas.microsoft.com/office/spreadsheetml/2010/11/ac" url="C:\Users\ludov\Documents\0000.2020\IRC\IRC APPLICATIONS\2020_Demandes de certificat\BEL\"/>
    </mc:Choice>
  </mc:AlternateContent>
  <xr:revisionPtr revIDLastSave="0" documentId="13_ncr:40009_{2CE61244-C806-4F25-90F1-59C7D5D0C08E}" xr6:coauthVersionLast="45" xr6:coauthVersionMax="45" xr10:uidLastSave="{00000000-0000-0000-0000-000000000000}"/>
  <bookViews>
    <workbookView xWindow="-108" yWindow="-108" windowWidth="23256" windowHeight="12576" tabRatio="679"/>
  </bookViews>
  <sheets>
    <sheet name="Feuil1" sheetId="1" r:id="rId1"/>
    <sheet name="Feuil2" sheetId="4" state="hidden" r:id="rId2"/>
  </sheets>
  <definedNames>
    <definedName name="_xlnm._FilterDatabase" localSheetId="0" hidden="1">Feuil1!$D$187:$D$189</definedName>
    <definedName name="_xlnm.Print_Area" localSheetId="0">Feuil1!$A$1:$J$107,Feuil1!$K$1:$S$64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1" i="1" l="1"/>
  <c r="F172" i="1"/>
  <c r="A1" i="1"/>
  <c r="E129" i="1"/>
  <c r="B74" i="4"/>
  <c r="I70" i="1"/>
  <c r="G68" i="1"/>
  <c r="G90" i="1"/>
  <c r="G84" i="1"/>
  <c r="B30" i="4"/>
  <c r="B16" i="4"/>
  <c r="B2" i="4"/>
  <c r="B9" i="4"/>
  <c r="B65" i="4"/>
  <c r="B37" i="4"/>
  <c r="B51" i="4"/>
  <c r="B23" i="4"/>
  <c r="B84" i="4"/>
  <c r="B44" i="4"/>
  <c r="V16" i="4"/>
  <c r="D53" i="1"/>
  <c r="E16" i="4"/>
  <c r="C33" i="1"/>
  <c r="R16" i="4"/>
  <c r="D48" i="1"/>
  <c r="H16" i="4"/>
  <c r="H35" i="1"/>
  <c r="U16" i="4"/>
  <c r="D52" i="1"/>
  <c r="S16" i="4"/>
  <c r="D49" i="1"/>
  <c r="N16" i="4"/>
  <c r="D44" i="1"/>
  <c r="G16" i="4"/>
  <c r="F36" i="1"/>
  <c r="F16" i="4"/>
  <c r="F35" i="1"/>
  <c r="P16" i="4"/>
  <c r="D46" i="1"/>
  <c r="M16" i="4"/>
  <c r="D43" i="1"/>
  <c r="I16" i="4"/>
  <c r="H36" i="1"/>
  <c r="Q16" i="4"/>
  <c r="D47" i="1"/>
  <c r="J16" i="4"/>
  <c r="C37" i="1"/>
  <c r="T16" i="4"/>
  <c r="C51" i="1"/>
  <c r="O16" i="4"/>
  <c r="D45" i="1"/>
  <c r="T23" i="4"/>
  <c r="C92" i="1"/>
  <c r="G23" i="4"/>
  <c r="C62" i="1"/>
  <c r="H23" i="4"/>
  <c r="F68" i="1"/>
  <c r="J23" i="4"/>
  <c r="C72" i="1"/>
  <c r="R23" i="4"/>
  <c r="O23" i="4"/>
  <c r="D77" i="1"/>
  <c r="P23" i="4"/>
  <c r="C79" i="1"/>
  <c r="Q23" i="4"/>
  <c r="N23" i="4"/>
  <c r="D76" i="1"/>
  <c r="M23" i="4"/>
  <c r="C76" i="1"/>
  <c r="F23" i="4"/>
  <c r="C61" i="1"/>
  <c r="E23" i="4"/>
  <c r="C55" i="1"/>
  <c r="S23" i="4"/>
  <c r="C85" i="1"/>
  <c r="I23" i="4"/>
  <c r="C69" i="1"/>
  <c r="H9" i="4"/>
  <c r="D151" i="1"/>
  <c r="E2" i="4"/>
  <c r="F7" i="1"/>
  <c r="P2" i="4"/>
  <c r="C16" i="1"/>
  <c r="O2" i="4"/>
  <c r="C15" i="1"/>
  <c r="J2" i="4"/>
  <c r="D136" i="1"/>
  <c r="S2" i="4"/>
  <c r="C19" i="1"/>
  <c r="V2" i="4"/>
  <c r="F24" i="1"/>
  <c r="W9" i="4"/>
  <c r="D166" i="1"/>
  <c r="AD9" i="4"/>
  <c r="G2" i="4"/>
  <c r="C10" i="1"/>
  <c r="R2" i="4"/>
  <c r="C18" i="1"/>
  <c r="N9" i="4"/>
  <c r="D157" i="1"/>
  <c r="I2" i="4"/>
  <c r="D135" i="1"/>
  <c r="U2" i="4"/>
  <c r="C21" i="1"/>
  <c r="X9" i="4"/>
  <c r="D167" i="1"/>
  <c r="Y2" i="4"/>
  <c r="C27" i="1"/>
  <c r="Z9" i="4"/>
  <c r="F9" i="4"/>
  <c r="D149" i="1"/>
  <c r="M9" i="4"/>
  <c r="D156" i="1"/>
  <c r="K2" i="4"/>
  <c r="I9" i="4"/>
  <c r="D152" i="1"/>
  <c r="E9" i="4"/>
  <c r="D148" i="1"/>
  <c r="M2" i="4"/>
  <c r="C5" i="1"/>
  <c r="T2" i="4"/>
  <c r="C20" i="1"/>
  <c r="Z2" i="4"/>
  <c r="C28" i="1"/>
  <c r="T9" i="4"/>
  <c r="D163" i="1"/>
  <c r="F2" i="4"/>
  <c r="F8" i="1"/>
  <c r="S9" i="4"/>
  <c r="D162" i="1"/>
  <c r="H2" i="4"/>
  <c r="D134" i="1"/>
  <c r="G133" i="1"/>
  <c r="G9" i="4"/>
  <c r="D150" i="1"/>
  <c r="J9" i="4"/>
  <c r="D153" i="1"/>
  <c r="P9" i="4"/>
  <c r="D159" i="1"/>
  <c r="K9" i="4"/>
  <c r="D154" i="1"/>
  <c r="N2" i="4"/>
  <c r="C13" i="1"/>
  <c r="L2" i="4"/>
  <c r="W2" i="4"/>
  <c r="F25" i="1"/>
  <c r="O9" i="4"/>
  <c r="D158" i="1"/>
  <c r="Q9" i="4"/>
  <c r="D160" i="1"/>
  <c r="AC9" i="4"/>
  <c r="V9" i="4"/>
  <c r="D165" i="1"/>
  <c r="Y9" i="4"/>
  <c r="U9" i="4"/>
  <c r="D164" i="1"/>
  <c r="L9" i="4"/>
  <c r="D155" i="1"/>
  <c r="AB9" i="4"/>
  <c r="R9" i="4"/>
  <c r="D161" i="1"/>
  <c r="X2" i="4"/>
  <c r="F26" i="1"/>
  <c r="Q2" i="4"/>
  <c r="C17" i="1"/>
  <c r="AA9" i="4"/>
  <c r="O44" i="4"/>
  <c r="L52" i="1"/>
  <c r="H44" i="4"/>
  <c r="L41" i="1"/>
  <c r="F44" i="4"/>
  <c r="L85" i="1"/>
  <c r="I44" i="4"/>
  <c r="L43" i="1"/>
  <c r="S44" i="4"/>
  <c r="I51" i="4"/>
  <c r="P97" i="1"/>
  <c r="Q44" i="4"/>
  <c r="P44" i="4"/>
  <c r="E44" i="4"/>
  <c r="L84" i="1"/>
  <c r="G44" i="4"/>
  <c r="L40" i="1"/>
  <c r="G51" i="4"/>
  <c r="D188" i="1"/>
  <c r="E51" i="4"/>
  <c r="L88" i="1"/>
  <c r="F51" i="4"/>
  <c r="L95" i="1"/>
  <c r="R44" i="4"/>
  <c r="M44" i="4"/>
  <c r="L47" i="1"/>
  <c r="J44" i="4"/>
  <c r="L45" i="1"/>
  <c r="N44" i="4"/>
  <c r="L49" i="1"/>
  <c r="H51" i="4"/>
  <c r="D189" i="1"/>
  <c r="F37" i="4"/>
  <c r="C99" i="1"/>
  <c r="M37" i="4"/>
  <c r="C105" i="1"/>
  <c r="E37" i="4"/>
  <c r="C97" i="1"/>
  <c r="I37" i="4"/>
  <c r="C103" i="1"/>
  <c r="N37" i="4"/>
  <c r="C106" i="1"/>
  <c r="P37" i="4"/>
  <c r="S37" i="4"/>
  <c r="D172" i="1"/>
  <c r="H37" i="4"/>
  <c r="C102" i="1"/>
  <c r="J37" i="4"/>
  <c r="C104" i="1"/>
  <c r="G37" i="4"/>
  <c r="C101" i="1"/>
  <c r="Q37" i="4"/>
  <c r="D170" i="1"/>
  <c r="O37" i="4"/>
  <c r="C107" i="1"/>
  <c r="R37" i="4"/>
  <c r="D171" i="1"/>
  <c r="L74" i="4"/>
  <c r="L78" i="1"/>
  <c r="J74" i="4"/>
  <c r="L68" i="1"/>
  <c r="G74" i="4"/>
  <c r="E84" i="4"/>
  <c r="L22" i="1"/>
  <c r="I74" i="4"/>
  <c r="H74" i="4"/>
  <c r="L26" i="1"/>
  <c r="F65" i="4"/>
  <c r="L17" i="1"/>
  <c r="E65" i="4"/>
  <c r="L15" i="1"/>
  <c r="I65" i="4"/>
  <c r="F74" i="4"/>
  <c r="L23" i="1"/>
  <c r="J65" i="4"/>
  <c r="L19" i="1"/>
  <c r="G65" i="4"/>
  <c r="F170" i="1"/>
  <c r="K74" i="4"/>
  <c r="L70" i="1"/>
  <c r="H65" i="4"/>
  <c r="E74" i="4"/>
  <c r="E30" i="4"/>
  <c r="D139" i="1"/>
  <c r="H30" i="4"/>
  <c r="D142" i="1"/>
  <c r="M30" i="4"/>
  <c r="J30" i="4"/>
  <c r="D144" i="1"/>
  <c r="F30" i="4"/>
  <c r="D140" i="1"/>
  <c r="G30" i="4"/>
  <c r="D141" i="1"/>
  <c r="I30" i="4"/>
  <c r="D143" i="1"/>
  <c r="B77" i="1"/>
  <c r="B48" i="1"/>
  <c r="D89" i="1"/>
  <c r="D83" i="1"/>
  <c r="C31" i="1"/>
  <c r="C30" i="1"/>
  <c r="K1" i="1"/>
  <c r="G103" i="1"/>
  <c r="G106" i="1"/>
  <c r="G104" i="1"/>
  <c r="M44" i="1"/>
  <c r="M48" i="1"/>
  <c r="M42" i="1"/>
  <c r="M46" i="1"/>
  <c r="M50" i="1"/>
  <c r="F84" i="1"/>
  <c r="F90" i="1"/>
</calcChain>
</file>

<file path=xl/sharedStrings.xml><?xml version="1.0" encoding="utf-8"?>
<sst xmlns="http://schemas.openxmlformats.org/spreadsheetml/2006/main" count="506" uniqueCount="367">
  <si>
    <t>Ville:</t>
  </si>
  <si>
    <t>Code postal:</t>
  </si>
  <si>
    <t>Nom de baptème du bateau :</t>
  </si>
  <si>
    <t>Type de bateau :</t>
  </si>
  <si>
    <t>Numéro de voile :</t>
  </si>
  <si>
    <t>Numéro du dernier certificat IRC valide :</t>
  </si>
  <si>
    <t>Année du dernier certificat IRC valide :</t>
  </si>
  <si>
    <t>Adresse postale :</t>
  </si>
  <si>
    <t>Numéro de téléphone :</t>
  </si>
  <si>
    <t>Adresse mail (obligatoire) :</t>
  </si>
  <si>
    <t>BATEAU &amp; PROPRIETAIRE</t>
  </si>
  <si>
    <t>MODIFICATIONS</t>
  </si>
  <si>
    <t xml:space="preserve">Coque : </t>
  </si>
  <si>
    <t>LH</t>
  </si>
  <si>
    <t>Poids*</t>
  </si>
  <si>
    <t>* Certificat de pesée obligatoire pour tout changement de poids et d'élancements</t>
  </si>
  <si>
    <t>BO*</t>
  </si>
  <si>
    <t>x*</t>
  </si>
  <si>
    <t>h*</t>
  </si>
  <si>
    <t>SO*</t>
  </si>
  <si>
    <t>y*</t>
  </si>
  <si>
    <t>Gueuses</t>
  </si>
  <si>
    <t>m</t>
  </si>
  <si>
    <t>kg</t>
  </si>
  <si>
    <t>Bau max</t>
  </si>
  <si>
    <t>Tirant d'eau</t>
  </si>
  <si>
    <t>Poids du bulbe</t>
  </si>
  <si>
    <t>Tirant d'eau max.</t>
  </si>
  <si>
    <t>Tirant d'eau min.</t>
  </si>
  <si>
    <t>Mesure</t>
  </si>
  <si>
    <t>(2 décimales)</t>
  </si>
  <si>
    <t>Source de la mesure</t>
  </si>
  <si>
    <t>(Obligatoire)</t>
  </si>
  <si>
    <t>P</t>
  </si>
  <si>
    <t>E</t>
  </si>
  <si>
    <t>J</t>
  </si>
  <si>
    <t>FL</t>
  </si>
  <si>
    <t>STL</t>
  </si>
  <si>
    <t>Quilles relevables :</t>
  </si>
  <si>
    <t>Gréement :</t>
  </si>
  <si>
    <t>HHW</t>
  </si>
  <si>
    <t>HTW</t>
  </si>
  <si>
    <t>HUW</t>
  </si>
  <si>
    <t>SPA calculé</t>
  </si>
  <si>
    <t>m²</t>
  </si>
  <si>
    <t>HSA calculé</t>
  </si>
  <si>
    <t xml:space="preserve"> </t>
  </si>
  <si>
    <t>7,5% LP =</t>
  </si>
  <si>
    <t>MUW</t>
  </si>
  <si>
    <t>MTW</t>
  </si>
  <si>
    <t>MHW</t>
  </si>
  <si>
    <t>Tangon, bout dehors,…</t>
  </si>
  <si>
    <t>SLU</t>
  </si>
  <si>
    <t>SLE</t>
  </si>
  <si>
    <t>SHW</t>
  </si>
  <si>
    <t>SPA</t>
  </si>
  <si>
    <t xml:space="preserve">ou </t>
  </si>
  <si>
    <t>ASLU</t>
  </si>
  <si>
    <t>ASLE</t>
  </si>
  <si>
    <t>ASHW</t>
  </si>
  <si>
    <t>PY</t>
  </si>
  <si>
    <t>EY</t>
  </si>
  <si>
    <t>LLY</t>
  </si>
  <si>
    <t>LPY</t>
  </si>
  <si>
    <t>Choix tangon</t>
  </si>
  <si>
    <t>Bout-dehors articulé</t>
  </si>
  <si>
    <t>Bout-dehors seulement</t>
  </si>
  <si>
    <t>Tangon pour voile d'avant seulement</t>
  </si>
  <si>
    <t>&lt;à préciser&gt;</t>
  </si>
  <si>
    <t>Année du dernier certif</t>
  </si>
  <si>
    <t>Si oui précisez:</t>
  </si>
  <si>
    <t>Choix oui/non</t>
  </si>
  <si>
    <t>Non</t>
  </si>
  <si>
    <t>Oui</t>
  </si>
  <si>
    <t>Détails additionnels :</t>
  </si>
  <si>
    <t>1. Avez-vous modifié la coque?</t>
  </si>
  <si>
    <t>2. Avez-vous modifié les aménagements intérieurs?</t>
  </si>
  <si>
    <t>3. Avez-vous modifié la quille ou le bulbe de quille?</t>
  </si>
  <si>
    <t>4. Avez-vous modifié le gréement?</t>
  </si>
  <si>
    <t>5. Avez-vous modifié/changé le(s) safran(s)?</t>
  </si>
  <si>
    <t>Répondez aux 5 questions suivantes :</t>
  </si>
  <si>
    <t>CONFIGURATION DE COURSE ET AMENAGEMENTS INTERIEURS</t>
  </si>
  <si>
    <t>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t>
  </si>
  <si>
    <t>Table de carré débarquée?</t>
  </si>
  <si>
    <t>Cuisine débarquée?</t>
  </si>
  <si>
    <t>Portes débarquées?</t>
  </si>
  <si>
    <t>Coussins et matelas débarqués?</t>
  </si>
  <si>
    <t>Coffres amovibles débarqués?</t>
  </si>
  <si>
    <t>Autre éléments débarqués?</t>
  </si>
  <si>
    <t>Planchers débarqués?</t>
  </si>
  <si>
    <t>Si oui, combien?</t>
  </si>
  <si>
    <t>Choix numériques</t>
  </si>
  <si>
    <t>10 +</t>
  </si>
  <si>
    <t>YACHT &amp; OWNER</t>
  </si>
  <si>
    <t>Sail number :</t>
  </si>
  <si>
    <t>Design :</t>
  </si>
  <si>
    <t>Yacht name :</t>
  </si>
  <si>
    <t>Number of the last valid IRC certificate :</t>
  </si>
  <si>
    <t>Year of the last valid certificate :</t>
  </si>
  <si>
    <t>Town :</t>
  </si>
  <si>
    <t>Post code :</t>
  </si>
  <si>
    <t>Mail (required) :</t>
  </si>
  <si>
    <t>AMENDMENT</t>
  </si>
  <si>
    <t>Input data</t>
  </si>
  <si>
    <t>(2 decimals)</t>
  </si>
  <si>
    <t>Source of data</t>
  </si>
  <si>
    <t>(Must be completed)</t>
  </si>
  <si>
    <t>Hull :</t>
  </si>
  <si>
    <t>Weight*</t>
  </si>
  <si>
    <t>* Weight certificate required for all weight or overhangs amendment</t>
  </si>
  <si>
    <t>Ballast</t>
  </si>
  <si>
    <t>Max beam</t>
  </si>
  <si>
    <t>Draft</t>
  </si>
  <si>
    <t>Bulb weight</t>
  </si>
  <si>
    <t>Draft board up :</t>
  </si>
  <si>
    <t>Draft board down :</t>
  </si>
  <si>
    <t>Rig :</t>
  </si>
  <si>
    <t>Lifting keel :</t>
  </si>
  <si>
    <t>Calc HSA</t>
  </si>
  <si>
    <t>No. Of spinnaker aboard</t>
  </si>
  <si>
    <t>Spi pole, bowsprit,…</t>
  </si>
  <si>
    <t>or</t>
  </si>
  <si>
    <t>calc SPA</t>
  </si>
  <si>
    <t>Sprit only</t>
  </si>
  <si>
    <t>Spinnaker pole(s)</t>
  </si>
  <si>
    <t>Spinnaker pole(s) and bowsprit</t>
  </si>
  <si>
    <t>Articulating bowsprit</t>
  </si>
  <si>
    <t>Whisker pole for headsail only</t>
  </si>
  <si>
    <t>&lt;select from list&gt;</t>
  </si>
  <si>
    <t>No</t>
  </si>
  <si>
    <t>Yes</t>
  </si>
  <si>
    <t>Please answer to the 5 following questions :</t>
  </si>
  <si>
    <t>1. Did you modify the hull?</t>
  </si>
  <si>
    <t>If yes give details:</t>
  </si>
  <si>
    <t>2. Did you modify interior/accommodation?</t>
  </si>
  <si>
    <t>4. Did you modify the rig?</t>
  </si>
  <si>
    <t>5. Did you modify/change the rudder(s)?</t>
  </si>
  <si>
    <t>3. Did you change/modify the keel or the keel bulb?</t>
  </si>
  <si>
    <t>Additional details :</t>
  </si>
  <si>
    <t>RACE CONFIGURATION AND ACCOMMODATION</t>
  </si>
  <si>
    <t>Table removed?</t>
  </si>
  <si>
    <t>Kitchen removed?</t>
  </si>
  <si>
    <t>Door(s) removed?</t>
  </si>
  <si>
    <t>Floorboard(s) removed?</t>
  </si>
  <si>
    <t>Cushions removed?</t>
  </si>
  <si>
    <t>Cockpit lockers removed?</t>
  </si>
  <si>
    <t>Other items removed?</t>
  </si>
  <si>
    <t>If yes how many?</t>
  </si>
  <si>
    <t>Choix de la langue:</t>
  </si>
  <si>
    <t>Français</t>
  </si>
  <si>
    <t>English</t>
  </si>
  <si>
    <t>Langue</t>
  </si>
  <si>
    <t>Phone number :</t>
  </si>
  <si>
    <t>Bateau &amp; Proprio</t>
  </si>
  <si>
    <t>Coque</t>
  </si>
  <si>
    <t>Voile d'avant :</t>
  </si>
  <si>
    <t>Grand-voile :</t>
  </si>
  <si>
    <t>Spinnakers :</t>
  </si>
  <si>
    <t>Spi symétrique :</t>
  </si>
  <si>
    <t>Spi asymétrique :</t>
  </si>
  <si>
    <t>Mizaine :</t>
  </si>
  <si>
    <t>Headsail :</t>
  </si>
  <si>
    <t>Mainsail :</t>
  </si>
  <si>
    <t>Symetric spinnaker :</t>
  </si>
  <si>
    <t>Asymetric spinnaker :</t>
  </si>
  <si>
    <t>Mizzen :</t>
  </si>
  <si>
    <t>Flèche de bordure si &gt;7,5% LP</t>
  </si>
  <si>
    <t>Foot offset if &gt;7,5% LP</t>
  </si>
  <si>
    <t>Gréement &amp; Voiles</t>
  </si>
  <si>
    <t>Configuration course</t>
  </si>
  <si>
    <t xml:space="preserve">ATTENTION : </t>
  </si>
  <si>
    <t>Si vous disposez d'un Certificat Endorsed toute modification doit être officiellement 
mesurée ou pesée.</t>
  </si>
  <si>
    <t>Détails</t>
  </si>
  <si>
    <t xml:space="preserve">WARNING : </t>
  </si>
  <si>
    <t>If you have an Endorsed Certificate all data changes require measurments by an approved measurer.</t>
  </si>
  <si>
    <t>A remplir</t>
  </si>
  <si>
    <t>Menu déroulant</t>
  </si>
  <si>
    <t>Signature</t>
  </si>
  <si>
    <t>Je confirme avoir lu et accepté les Règles del'IRC, Chapitres 1, 2, 3 et 4. Je certifie sur l'honneur l'exactitude des informations de cette déclaration. Si une modification est faite sur le bateau ou si je découvre une information incorrecte, j'en informerai immédiatement le Centre de Calcul IRC de l'UNCL. Je m'engage à rendre mon bateau disponible pour toutes les vérifications dans un délai raisonnable. Je suis informé que l'UNCL et le RORC ont un fichier informatique où figure l'ensemble des informations déclarées et je confirme n'avoir pas d'objection à ce que les données soient gardées, utilisées ou communiquées à des fins d'analyse ou d'informations. Je suis conscient qu'il est de la responsabilité du propriétaire ou de son représentant de s'asurer que les données fournies sur la demande de revalidation du Certificat de Jauge IRC sont exactes:</t>
  </si>
  <si>
    <t>J'ai lu et j'accepte les conditions ci-dessus</t>
  </si>
  <si>
    <t>Je n'accepte pas les conditions ci-dessus</t>
  </si>
  <si>
    <t>Nom</t>
  </si>
  <si>
    <t>Name</t>
  </si>
  <si>
    <t>Condition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</si>
  <si>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</si>
  <si>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I have read and accept the above</t>
  </si>
  <si>
    <t>I do not accept the above</t>
  </si>
  <si>
    <t>Read and accept:</t>
  </si>
  <si>
    <t>Lu et accepté:</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</si>
  <si>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</si>
  <si>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Address :</t>
  </si>
  <si>
    <t>To be completed</t>
  </si>
  <si>
    <t>Scroll-down menu</t>
  </si>
  <si>
    <t>Please precise below if accommodation elements are removed or kept aboard while racing. In this second case, each item must be in its normal position on board.
If the items below are different from the standard version, please specify in the box Additional Details</t>
  </si>
  <si>
    <t>Owner's surname and first name:</t>
  </si>
  <si>
    <t>Nom et prénom du propriétaire :</t>
  </si>
  <si>
    <t>Espanol</t>
  </si>
  <si>
    <t>Para rellenar</t>
  </si>
  <si>
    <t>Menu desplegable</t>
  </si>
  <si>
    <t>BARCO Y PROPIETARIO</t>
  </si>
  <si>
    <t>Nombre del barco :</t>
  </si>
  <si>
    <t>Modelo de Barco :</t>
  </si>
  <si>
    <t xml:space="preserve">Número de vela : </t>
  </si>
  <si>
    <t>Número del último certificado IRC valido :</t>
  </si>
  <si>
    <t>Año del último certificado IRC valido :</t>
  </si>
  <si>
    <t xml:space="preserve">Nombre y apellidos del armador : </t>
  </si>
  <si>
    <t>Dirección :</t>
  </si>
  <si>
    <t>Ciudad :</t>
  </si>
  <si>
    <t>Código postal :</t>
  </si>
  <si>
    <t>Número de teléfono :</t>
  </si>
  <si>
    <t>Dirección email (obligatoria) :</t>
  </si>
  <si>
    <t>&lt;selecciona de la lista&gt;</t>
  </si>
  <si>
    <t>MODIFICACIONES</t>
  </si>
  <si>
    <t>Medida</t>
  </si>
  <si>
    <t>(2 decimales)</t>
  </si>
  <si>
    <t>Fuente del dato</t>
  </si>
  <si>
    <t>(Obligatorio)</t>
  </si>
  <si>
    <t>Casco :</t>
  </si>
  <si>
    <t>Peso*</t>
  </si>
  <si>
    <t>* Certificado de peso obligatorio para toda cambio de peso y lanzamientos</t>
  </si>
  <si>
    <t>Lastre</t>
  </si>
  <si>
    <t>Manga max.</t>
  </si>
  <si>
    <t>Calado</t>
  </si>
  <si>
    <t>Peso del bulbo</t>
  </si>
  <si>
    <t>Quilla elevable</t>
  </si>
  <si>
    <t>Calado max.</t>
  </si>
  <si>
    <t>Calado min.</t>
  </si>
  <si>
    <t>Aparejo</t>
  </si>
  <si>
    <t>Vela de proa :</t>
  </si>
  <si>
    <t>HSA calculado</t>
  </si>
  <si>
    <t>Faldón de pujamen si &gt;7,5% LP</t>
  </si>
  <si>
    <t>Mayor :</t>
  </si>
  <si>
    <t>Espinnakers :</t>
  </si>
  <si>
    <t>Tangón, botalón, …</t>
  </si>
  <si>
    <t>Espi simértico</t>
  </si>
  <si>
    <t>o</t>
  </si>
  <si>
    <t>SPA calculado</t>
  </si>
  <si>
    <t xml:space="preserve">Espi asimétrico : </t>
  </si>
  <si>
    <t>Mesana</t>
  </si>
  <si>
    <t>Botalón articulado</t>
  </si>
  <si>
    <t>Tangón solo para vela de proa</t>
  </si>
  <si>
    <t>CONFIGURACIÓN EN REGATA Y ACOMODACIONES INTERIORES</t>
  </si>
  <si>
    <t>Precisa mas abajo si los elementos de acomodación interior son quitados o permanecen a bordo en regata. En este caso, cada elemento debe estar en su posición normal a bordo. Si los elementos más abajo son diferentes de la versión estandar, por favor, especifiquelo.</t>
  </si>
  <si>
    <t>¿Mesas desembarcadas?</t>
  </si>
  <si>
    <t>¿Cocina desmbarcada?</t>
  </si>
  <si>
    <t>¿Puertas desembarcadas?</t>
  </si>
  <si>
    <t>¿Suelos desembarcados?</t>
  </si>
  <si>
    <t>¿Cojines y colchones desembarcados?</t>
  </si>
  <si>
    <t>¿Cofres amovibles desembarcados?</t>
  </si>
  <si>
    <t>¿Otros elementos desembarcados?</t>
  </si>
  <si>
    <t>Si es "si", ¿cuantos?</t>
  </si>
  <si>
    <t>Si</t>
  </si>
  <si>
    <t>ATENCIÓN</t>
  </si>
  <si>
    <t>Si tu tienes un Certificado Endorsed toda modificación debe estar oficialmente medida o pesada.</t>
  </si>
  <si>
    <t>Responde a las 5 preguntas siguientes:</t>
  </si>
  <si>
    <t>1. ¿Has modificado el casco?</t>
  </si>
  <si>
    <t>2. ¿Has modificado las acomodaciones interiores?</t>
  </si>
  <si>
    <t>3. ¿Has modificado la quilla o el bulbo de la quilla?</t>
  </si>
  <si>
    <t>4. ¿Has modificado el aparejo?</t>
  </si>
  <si>
    <t>5. ¿Has modificado/cambiado los timon(es)?</t>
  </si>
  <si>
    <t>Detalles adicionales :</t>
  </si>
  <si>
    <t>Si es "si", precisar :</t>
  </si>
  <si>
    <t>Yo confirmo que la información proporcionada es correcta. Yo confirmo haber leido y acepto el Reglamento IRC. Yo estoy informado que la Autoridad de rating dispone de un fichero informático donde figura el conjunto de las informaciones declaradas y yo confirmo no tener ninguna objeción a que estos datos sean guardados, utilizados con el fín de analizar o informar.</t>
  </si>
  <si>
    <t>Leido y aceptado:</t>
  </si>
  <si>
    <t>Yo he leido y acepto las condiciones de arriba</t>
  </si>
  <si>
    <t>Yo no acepto las condiciones de arriba</t>
  </si>
  <si>
    <t>Nombre</t>
  </si>
  <si>
    <t>Le bateau a-t-il subit des modifications depuis le dernier certificat valide?</t>
  </si>
  <si>
    <t>Does the boat has any modification since last valid certificate?</t>
  </si>
  <si>
    <t>¿El barco tiene cualquier modificación desde el último certificado válido?</t>
  </si>
  <si>
    <t>HLUmax** (ex LLmax)</t>
  </si>
  <si>
    <t>HLU (ex LL)</t>
  </si>
  <si>
    <t>HLP (ex LP)</t>
  </si>
  <si>
    <t>SFL (ex SF)</t>
  </si>
  <si>
    <t>ASFL (ex ASF)</t>
  </si>
  <si>
    <t>**Merci de confirmer la valeur de HLUmax même si elle n'est pas modifiée par rapport au précédant certificat.</t>
  </si>
  <si>
    <t>**Please confirm HLUmax even if not changed from the previous certificate.</t>
  </si>
  <si>
    <t>** Gracias por confirmar el valor de la HLUmax incluso si no ha cambiado desde el certificado anterior</t>
  </si>
  <si>
    <t>&lt;1999</t>
  </si>
  <si>
    <t>&lt;2000</t>
  </si>
  <si>
    <t>&lt;2001</t>
  </si>
  <si>
    <t>Demande de simulation post-conception</t>
  </si>
  <si>
    <t>IRC Trial form</t>
  </si>
  <si>
    <t>Type de demande</t>
  </si>
  <si>
    <t>Tipo de Solicitud :</t>
  </si>
  <si>
    <t>Operation type :</t>
  </si>
  <si>
    <t>Type de demande :</t>
  </si>
  <si>
    <t>Country :</t>
  </si>
  <si>
    <t>Pays :</t>
  </si>
  <si>
    <t>Pais :</t>
  </si>
  <si>
    <t>M</t>
  </si>
  <si>
    <t>A</t>
  </si>
  <si>
    <t>S</t>
  </si>
  <si>
    <t>T</t>
  </si>
  <si>
    <t>Remplissez SEULEMENT les données à modifier</t>
  </si>
  <si>
    <t>Fill ONLY the data to be amended</t>
  </si>
  <si>
    <t>SOLO rellene los datos que cambian</t>
  </si>
  <si>
    <t>Do not fill any data below</t>
  </si>
  <si>
    <t>No llene los datos a continuación</t>
  </si>
  <si>
    <t>Remplissez UNIQUEMENT les données à tester</t>
  </si>
  <si>
    <t>Fill in the data to be tested ONLY</t>
  </si>
  <si>
    <r>
      <t>SOLO rellene los</t>
    </r>
    <r>
      <rPr>
        <sz val="10"/>
        <rFont val="Arial"/>
      </rPr>
      <t xml:space="preserve"> datos para poner a prueba</t>
    </r>
  </si>
  <si>
    <t>Ne remplissez aucune données ci-dessous</t>
  </si>
  <si>
    <t>Matériau inséré dans le voile de quille</t>
  </si>
  <si>
    <t>Material in fin keel</t>
  </si>
  <si>
    <t>Material en la aleta de la quilla</t>
  </si>
  <si>
    <t>Solicitud de prueba IRC</t>
  </si>
  <si>
    <t>Ajoutée pour la version 2018</t>
  </si>
  <si>
    <t>Foils</t>
  </si>
  <si>
    <t>Votre bateau est-il équipé de foils qui créent de la portance ?</t>
  </si>
  <si>
    <t>Is the boat fitted with foils that create lift?</t>
  </si>
  <si>
    <t>Si oui, le Centre de Calcul vous contactera pour une demande d'information et de mesures supplémentaires.</t>
  </si>
  <si>
    <t>Ajoutée pour la version 2019</t>
  </si>
  <si>
    <r>
      <t>• IRC 21.6.1: number of spinnakers on board</t>
    </r>
    <r>
      <rPr>
        <i/>
        <sz val="10"/>
        <rFont val="Arial"/>
        <family val="2"/>
      </rPr>
      <t xml:space="preserve"> </t>
    </r>
    <r>
      <rPr>
        <b/>
        <i/>
        <sz val="10"/>
        <rFont val="Arial"/>
        <family val="2"/>
      </rPr>
      <t>While Racing</t>
    </r>
  </si>
  <si>
    <r>
      <t xml:space="preserve">• IRC 21.6.1: numero de spinnakers a bordo </t>
    </r>
    <r>
      <rPr>
        <b/>
        <i/>
        <sz val="10"/>
        <rFont val="Arial"/>
        <family val="2"/>
      </rPr>
      <t>En Regata</t>
    </r>
  </si>
  <si>
    <r>
      <t xml:space="preserve">• IRC 21.6.1: nombre de spinnakers embarqués </t>
    </r>
    <r>
      <rPr>
        <b/>
        <i/>
        <sz val="10"/>
        <rFont val="Arial"/>
        <family val="2"/>
      </rPr>
      <t>En Course</t>
    </r>
  </si>
  <si>
    <t>La Règle IRC 2019 adapte le TCC selon le nombre de spinnakers embarqués En Course, même lorsque ce nombre est inférieur à 3.</t>
  </si>
  <si>
    <t>IRC Rule 2019 adjusts the TCC according to the number of spinnakers on board While Racing, even if less than 3.</t>
  </si>
  <si>
    <t>If yes, your Rating Authority may contact you for more information and measurements</t>
  </si>
  <si>
    <t>• IRC 21.1.6 b) : Système(s) de réglage de l'étai avant En Course</t>
  </si>
  <si>
    <t>• IRC 21.1.6 b) : System(s) to adjust the forestay While Racing</t>
  </si>
  <si>
    <t>• IRC 21.1.6 b) : Sistema(s) de  arreglo del estay En Regata</t>
  </si>
  <si>
    <t>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t>
  </si>
  <si>
    <t>However used or not While Racing, a boat fitted with or carrying on board system(s) to adjust the forestay While Racing shall declare this to the Rating Authority. This includes a system with the power system disconnected or removed from the boat.</t>
  </si>
  <si>
    <t>Please select language</t>
  </si>
  <si>
    <t>Sélectionnez votre langue</t>
  </si>
  <si>
    <t>Gracias por escoger su lengua</t>
  </si>
  <si>
    <t>Traitement de vos données personnelles</t>
  </si>
  <si>
    <t>Tratamiento de sus datos</t>
  </si>
  <si>
    <t>How we use your information</t>
  </si>
  <si>
    <t>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t>
  </si>
  <si>
    <t>El Centre de Calcul IRC de la UNCL respeta su privacidad y utilizará sus datos personales únicamente con el fin de administrar su cuenta y proporcionar los productos y servicios que ha solicitado. Esto incluye el reenvío de sus datos a su Autoridad de Rating para que le envíe un mensaje solicitándole que revalide su certificado y una copia de la nueva  la Guía de  UNCL deIRC. También enviamos sus nombres y números de certificado a aquellos de nuestros socios cuyas ofertas recibe para activar y validar estas ofertas. No venderemos ni transmitiremos sus datos personales.</t>
  </si>
  <si>
    <t>The Centre de Calcul IRC of UNCL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t>
  </si>
  <si>
    <t>Cependant, nous souhaiterions vous adresser occasionnellement par courriel des lettres d'actualité, offres ou promotions émanant de l'UNCL ou de ses partenaires. Si vous acceptez de recevoir de telles communications, merci de cocher la case ci-contre.</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</si>
  <si>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</si>
  <si>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Sin embargo, nos gustaría enviarle boletines ocasionales, ofertas o promociones de UNCL o sus socios. Si acepta recibir dichas comunicaciones, marque la casilla contraria.</t>
  </si>
  <si>
    <t>Nº de spis a bordo En Regata</t>
  </si>
  <si>
    <t>Nombre de spis à bord En Course</t>
  </si>
  <si>
    <t>Ya sea que este o estos sistemas se usen en Regata o no, un barco equipado con uno o más sistemas de ajuste hacia adelante de bosque debe declararlo al Centro de Cálculo de IRC. Esto incluye un sistema cuyos medios para operarlos estén desconectados o desembarcados de la embarcación.</t>
  </si>
  <si>
    <t>El barco está equipado con foils que elevan?</t>
  </si>
  <si>
    <t>Si la respuesta es Sí, el Centro de Calculo IRC solicitará información y medidas adicionales.</t>
  </si>
  <si>
    <t>El  IRC  2019 ajusta el TCC de acuerdo con el número de spinnakers a bordo En Regata, incluso cuando este número es inferior a 3.</t>
  </si>
  <si>
    <t>Demande de revalidation de certificat IRC 2020</t>
  </si>
  <si>
    <t>IRC Revalidation form 2020</t>
  </si>
  <si>
    <t>Solicitud de recálculo de certificado IRC 2020</t>
  </si>
  <si>
    <t>Demande de modification de certificat IRC 2020</t>
  </si>
  <si>
    <t xml:space="preserve">IRC 2020 Amendment form </t>
  </si>
  <si>
    <t>Solictud de modificación del certificado IRC 2020</t>
  </si>
  <si>
    <t>Ni tangon (spi ou voile d'avant), ni bout-dehors (le spi peut être amuré sur le pont)</t>
  </si>
  <si>
    <t>No spinnaker pole, whisker pole or or bowsprit (Spi may be tacked on deck)</t>
  </si>
  <si>
    <t>Sin tangon (spi o velas de proa), ni botalon (el spi puede amurarse en casco)</t>
  </si>
  <si>
    <t>Solamente botalón</t>
  </si>
  <si>
    <t>Tangón para spi y/o velas de proa, NO botalon</t>
  </si>
  <si>
    <t>Tangón para spi y/o velas de proa, Y botalon</t>
  </si>
  <si>
    <t>NON UTILISE 2020</t>
  </si>
  <si>
    <t>Tangon(s) pour spi et/ou voiles d'avant, ET bout -dehors</t>
  </si>
  <si>
    <t>Tangon(s) pour spi et/ou voiles d'avant, PAS DE bout -dehors</t>
  </si>
  <si>
    <t>NOUVEAU en 2020</t>
  </si>
  <si>
    <t>NEW in 2020</t>
  </si>
  <si>
    <t>NUEVO en 2020</t>
  </si>
  <si>
    <t>Ajoutée pour la version 2020</t>
  </si>
  <si>
    <t>Modification F30 à J30 (Whiskerpole)</t>
  </si>
  <si>
    <t>Modification E76 a E78</t>
  </si>
  <si>
    <t>Bateaux à foils (IRC 2018)</t>
  </si>
  <si>
    <t>Boats with lifting foils (IRC 2018)</t>
  </si>
  <si>
    <t>BARCO CON FOILS (IRC 2018)</t>
  </si>
  <si>
    <t>IRC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</si>
</sst>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9" formatCode="0#&quot; &quot;##&quot; &quot;##&quot; &quot;##&quot; &quot;##"/>
    <numFmt numFmtId="170" formatCode="00000"/>
  </numFmts>
  <fonts count="27" x14ac:knownFonts="1">
    <font>
      <sz val="10"/>
      <name val="Arial"/>
    </font>
    <font>
      <b/>
      <sz val="10"/>
      <name val="Arial"/>
      <family val="2"/>
    </font>
    <font>
      <b/>
      <sz val="20"/>
      <name val="Arial"/>
      <family val="2"/>
    </font>
    <font>
      <sz val="8"/>
      <name val="Arial"/>
      <family val="2"/>
    </font>
    <font>
      <sz val="10"/>
      <name val="Arial"/>
      <family val="2"/>
    </font>
    <font>
      <b/>
      <sz val="12"/>
      <name val="Arial"/>
      <family val="2"/>
    </font>
    <font>
      <sz val="10"/>
      <color indexed="10"/>
      <name val="Arial"/>
      <family val="2"/>
    </font>
    <font>
      <sz val="10"/>
      <color indexed="12"/>
      <name val="Arial"/>
      <family val="2"/>
    </font>
    <font>
      <b/>
      <sz val="10"/>
      <color indexed="10"/>
      <name val="Arial"/>
      <family val="2"/>
    </font>
    <font>
      <b/>
      <u/>
      <sz val="10"/>
      <color indexed="10"/>
      <name val="Arial"/>
      <family val="2"/>
    </font>
    <font>
      <sz val="10"/>
      <color indexed="9"/>
      <name val="Arial"/>
      <family val="2"/>
    </font>
    <font>
      <b/>
      <sz val="72"/>
      <color indexed="9"/>
      <name val="Arial"/>
      <family val="2"/>
    </font>
    <font>
      <sz val="10"/>
      <color indexed="48"/>
      <name val="Arial"/>
      <family val="2"/>
    </font>
    <font>
      <sz val="12"/>
      <name val="Arial"/>
      <family val="2"/>
    </font>
    <font>
      <b/>
      <sz val="14"/>
      <name val="Arial"/>
      <family val="2"/>
    </font>
    <font>
      <sz val="14"/>
      <name val="Arial"/>
      <family val="2"/>
    </font>
    <font>
      <sz val="8.5"/>
      <name val="Arial"/>
      <family val="2"/>
    </font>
    <font>
      <i/>
      <sz val="10"/>
      <name val="Arial"/>
      <family val="2"/>
    </font>
    <font>
      <b/>
      <i/>
      <sz val="10"/>
      <name val="Arial"/>
      <family val="2"/>
    </font>
    <font>
      <sz val="8"/>
      <name val="Tahoma"/>
      <family val="2"/>
    </font>
    <font>
      <sz val="10"/>
      <color theme="0"/>
      <name val="Arial"/>
      <family val="2"/>
    </font>
    <font>
      <b/>
      <sz val="10"/>
      <color rgb="FF00B050"/>
      <name val="Arial"/>
      <family val="2"/>
    </font>
    <font>
      <b/>
      <sz val="10"/>
      <color rgb="FFFF0000"/>
      <name val="Arial"/>
      <family val="2"/>
    </font>
    <font>
      <sz val="10"/>
      <color rgb="FFFF0000"/>
      <name val="Arial"/>
      <family val="2"/>
    </font>
    <font>
      <sz val="10"/>
      <color rgb="FF00B050"/>
      <name val="Arial"/>
      <family val="2"/>
    </font>
    <font>
      <b/>
      <sz val="16"/>
      <color rgb="FFFF0000"/>
      <name val="Arial"/>
      <family val="2"/>
    </font>
    <font>
      <sz val="10"/>
      <color rgb="FF0070C0"/>
      <name val="Arial"/>
      <family val="2"/>
    </font>
  </fonts>
  <fills count="11">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rgb="FFFFFF00"/>
        <bgColor indexed="64"/>
      </patternFill>
    </fill>
    <fill>
      <patternFill patternType="solid">
        <fgColor rgb="FFCCFFCC"/>
        <bgColor indexed="64"/>
      </patternFill>
    </fill>
    <fill>
      <patternFill patternType="solid">
        <fgColor rgb="FFFFFF99"/>
        <bgColor indexed="64"/>
      </patternFill>
    </fill>
    <fill>
      <patternFill patternType="solid">
        <fgColor theme="9"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bottom style="thin">
        <color indexed="55"/>
      </bottom>
      <diagonal/>
    </border>
    <border>
      <left/>
      <right/>
      <top/>
      <bottom style="thin">
        <color indexed="55"/>
      </bottom>
      <diagonal/>
    </border>
    <border>
      <left/>
      <right style="thin">
        <color indexed="64"/>
      </right>
      <top/>
      <bottom style="thin">
        <color indexed="55"/>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ck">
        <color rgb="FFFF0000"/>
      </left>
      <right style="thick">
        <color rgb="FFFF0000"/>
      </right>
      <top style="thick">
        <color rgb="FFFF0000"/>
      </top>
      <bottom style="thick">
        <color rgb="FFFF0000"/>
      </bottom>
      <diagonal/>
    </border>
  </borders>
  <cellStyleXfs count="1">
    <xf numFmtId="0" fontId="0" fillId="0" borderId="0"/>
  </cellStyleXfs>
  <cellXfs count="230">
    <xf numFmtId="0" fontId="0" fillId="0" borderId="0" xfId="0"/>
    <xf numFmtId="0" fontId="0" fillId="0" borderId="0" xfId="0" applyAlignment="1">
      <alignment horizontal="center" wrapText="1"/>
    </xf>
    <xf numFmtId="0" fontId="0" fillId="0" borderId="0" xfId="0" applyAlignment="1">
      <alignment horizontal="center"/>
    </xf>
    <xf numFmtId="0" fontId="0" fillId="0" borderId="1" xfId="0" applyBorder="1"/>
    <xf numFmtId="0" fontId="4" fillId="0" borderId="0" xfId="0" applyFont="1"/>
    <xf numFmtId="0" fontId="5" fillId="0" borderId="0" xfId="0" applyFont="1" applyAlignment="1">
      <alignment horizontal="center"/>
    </xf>
    <xf numFmtId="0" fontId="0" fillId="2" borderId="1" xfId="0" applyFill="1" applyBorder="1"/>
    <xf numFmtId="0" fontId="0" fillId="3" borderId="2" xfId="0" applyFill="1" applyBorder="1" applyAlignment="1">
      <alignment horizontal="center"/>
    </xf>
    <xf numFmtId="0" fontId="0" fillId="3" borderId="3" xfId="0" applyFill="1" applyBorder="1" applyAlignment="1">
      <alignment horizontal="center"/>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10" xfId="0" applyFont="1" applyBorder="1"/>
    <xf numFmtId="0" fontId="1" fillId="0" borderId="5" xfId="0" applyFont="1" applyBorder="1"/>
    <xf numFmtId="2" fontId="0" fillId="4" borderId="1" xfId="0" applyNumberFormat="1" applyFill="1" applyBorder="1"/>
    <xf numFmtId="0" fontId="7" fillId="0" borderId="0" xfId="0" applyFont="1"/>
    <xf numFmtId="0" fontId="0" fillId="0" borderId="0" xfId="0" applyAlignment="1">
      <alignment horizontal="right"/>
    </xf>
    <xf numFmtId="0" fontId="0" fillId="5" borderId="1" xfId="0" applyFill="1" applyBorder="1"/>
    <xf numFmtId="0" fontId="0" fillId="3" borderId="0" xfId="0" applyFill="1"/>
    <xf numFmtId="0" fontId="0" fillId="0" borderId="11" xfId="0" applyBorder="1"/>
    <xf numFmtId="0" fontId="0" fillId="0" borderId="1" xfId="0" applyBorder="1" applyAlignment="1">
      <alignment horizontal="left"/>
    </xf>
    <xf numFmtId="0" fontId="1" fillId="0" borderId="7" xfId="0" applyFont="1" applyBorder="1"/>
    <xf numFmtId="0" fontId="8" fillId="0" borderId="0" xfId="0" applyFont="1"/>
    <xf numFmtId="0" fontId="0" fillId="0" borderId="0" xfId="0" applyAlignment="1">
      <alignment horizontal="left"/>
    </xf>
    <xf numFmtId="0" fontId="0" fillId="0" borderId="12" xfId="0" applyBorder="1"/>
    <xf numFmtId="0" fontId="1" fillId="0" borderId="13" xfId="0" applyFont="1" applyBorder="1"/>
    <xf numFmtId="0" fontId="9" fillId="0" borderId="0" xfId="0" applyFont="1"/>
    <xf numFmtId="0" fontId="8" fillId="0" borderId="8" xfId="0" applyFont="1" applyBorder="1" applyAlignment="1">
      <alignment horizontal="center"/>
    </xf>
    <xf numFmtId="0" fontId="0" fillId="0" borderId="10" xfId="0" applyBorder="1"/>
    <xf numFmtId="0" fontId="0" fillId="0" borderId="2" xfId="0" applyBorder="1"/>
    <xf numFmtId="0" fontId="0" fillId="0" borderId="3" xfId="0" applyBorder="1"/>
    <xf numFmtId="0" fontId="0" fillId="0" borderId="14" xfId="0" applyBorder="1"/>
    <xf numFmtId="0" fontId="0" fillId="0" borderId="15" xfId="0" applyBorder="1"/>
    <xf numFmtId="0" fontId="4" fillId="0" borderId="8" xfId="0" applyFont="1" applyBorder="1"/>
    <xf numFmtId="0" fontId="0" fillId="0" borderId="8" xfId="0" applyBorder="1" applyAlignment="1">
      <alignment horizontal="left"/>
    </xf>
    <xf numFmtId="2" fontId="4" fillId="0" borderId="0" xfId="0" applyNumberFormat="1" applyFont="1"/>
    <xf numFmtId="0" fontId="4" fillId="0" borderId="0" xfId="0" applyFont="1" applyAlignment="1">
      <alignment horizontal="right"/>
    </xf>
    <xf numFmtId="0" fontId="4" fillId="0" borderId="11" xfId="0" applyFont="1" applyBorder="1"/>
    <xf numFmtId="2" fontId="4" fillId="0" borderId="11" xfId="0" applyNumberFormat="1" applyFont="1" applyBorder="1"/>
    <xf numFmtId="0" fontId="0" fillId="0" borderId="16" xfId="0" applyBorder="1"/>
    <xf numFmtId="0" fontId="4" fillId="0" borderId="5" xfId="0" applyFont="1" applyBorder="1"/>
    <xf numFmtId="0" fontId="10" fillId="0" borderId="0" xfId="0" applyFont="1"/>
    <xf numFmtId="0" fontId="0" fillId="0" borderId="0" xfId="0" applyAlignment="1">
      <alignment vertical="top" wrapText="1"/>
    </xf>
    <xf numFmtId="0" fontId="2" fillId="3" borderId="0" xfId="0" applyFont="1" applyFill="1" applyAlignment="1">
      <alignment horizontal="center"/>
    </xf>
    <xf numFmtId="0" fontId="1" fillId="0" borderId="0" xfId="0" applyFont="1"/>
    <xf numFmtId="0" fontId="8" fillId="0" borderId="0" xfId="0" applyFont="1" applyAlignment="1">
      <alignment horizontal="center"/>
    </xf>
    <xf numFmtId="0" fontId="8" fillId="0" borderId="13" xfId="0" applyFont="1" applyBorder="1"/>
    <xf numFmtId="2" fontId="8" fillId="0" borderId="12" xfId="0" applyNumberFormat="1" applyFont="1" applyBorder="1"/>
    <xf numFmtId="0" fontId="3" fillId="0" borderId="0" xfId="0" applyFont="1"/>
    <xf numFmtId="0" fontId="7" fillId="0" borderId="5" xfId="0" applyFont="1" applyBorder="1"/>
    <xf numFmtId="169" fontId="0" fillId="0" borderId="0" xfId="0" applyNumberFormat="1" applyAlignment="1">
      <alignment horizontal="left"/>
    </xf>
    <xf numFmtId="0" fontId="6" fillId="0" borderId="0" xfId="0" applyFont="1" applyAlignment="1">
      <alignment horizontal="center"/>
    </xf>
    <xf numFmtId="2" fontId="8" fillId="0" borderId="0" xfId="0" applyNumberFormat="1" applyFont="1"/>
    <xf numFmtId="0" fontId="0" fillId="0" borderId="0" xfId="0" applyAlignment="1">
      <alignment horizontal="left" wrapText="1"/>
    </xf>
    <xf numFmtId="0" fontId="1" fillId="0" borderId="1" xfId="0" applyFont="1" applyBorder="1" applyAlignment="1">
      <alignment horizontal="right" wrapText="1"/>
    </xf>
    <xf numFmtId="2" fontId="0" fillId="2" borderId="1" xfId="0" applyNumberFormat="1" applyFill="1" applyBorder="1" applyProtection="1">
      <protection locked="0"/>
    </xf>
    <xf numFmtId="0" fontId="0" fillId="2" borderId="1" xfId="0" applyFill="1" applyBorder="1" applyProtection="1">
      <protection locked="0"/>
    </xf>
    <xf numFmtId="0" fontId="0" fillId="5" borderId="1" xfId="0" applyFill="1" applyBorder="1" applyProtection="1">
      <protection locked="0"/>
    </xf>
    <xf numFmtId="0" fontId="0" fillId="5" borderId="2" xfId="0" applyFill="1" applyBorder="1" applyProtection="1">
      <protection locked="0"/>
    </xf>
    <xf numFmtId="0" fontId="0" fillId="5" borderId="1" xfId="0" applyFill="1" applyBorder="1" applyAlignment="1" applyProtection="1">
      <alignment horizontal="center"/>
      <protection locked="0"/>
    </xf>
    <xf numFmtId="0" fontId="0" fillId="5" borderId="17" xfId="0" applyFill="1" applyBorder="1" applyProtection="1">
      <protection locked="0"/>
    </xf>
    <xf numFmtId="0" fontId="0" fillId="5" borderId="6" xfId="0" applyFill="1" applyBorder="1" applyProtection="1">
      <protection locked="0"/>
    </xf>
    <xf numFmtId="0" fontId="7" fillId="0" borderId="0" xfId="0" applyFont="1" applyAlignment="1">
      <alignment vertical="center" wrapText="1"/>
    </xf>
    <xf numFmtId="0" fontId="0" fillId="0" borderId="0" xfId="0" applyProtection="1">
      <protection locked="0"/>
    </xf>
    <xf numFmtId="0" fontId="0" fillId="0" borderId="0" xfId="0" applyAlignment="1" applyProtection="1">
      <alignment vertical="top"/>
      <protection locked="0"/>
    </xf>
    <xf numFmtId="0" fontId="4" fillId="0" borderId="0" xfId="0" applyFont="1" applyAlignment="1">
      <alignment horizontal="left"/>
    </xf>
    <xf numFmtId="0" fontId="4" fillId="0" borderId="0" xfId="0" applyFont="1" applyAlignment="1" applyProtection="1">
      <alignment vertical="top"/>
      <protection locked="0"/>
    </xf>
    <xf numFmtId="0" fontId="4" fillId="0" borderId="0" xfId="0" applyFont="1" applyProtection="1">
      <protection locked="0"/>
    </xf>
    <xf numFmtId="0" fontId="20" fillId="6" borderId="0" xfId="0" applyFont="1" applyFill="1"/>
    <xf numFmtId="0" fontId="20" fillId="6" borderId="0" xfId="0" applyFont="1" applyFill="1" applyAlignment="1">
      <alignment horizontal="left"/>
    </xf>
    <xf numFmtId="0" fontId="0" fillId="7" borderId="0" xfId="0" applyFill="1"/>
    <xf numFmtId="0" fontId="21" fillId="0" borderId="0" xfId="0" applyFont="1"/>
    <xf numFmtId="0" fontId="22" fillId="0" borderId="39" xfId="0" applyFont="1" applyBorder="1"/>
    <xf numFmtId="0" fontId="0" fillId="0" borderId="40" xfId="0" applyBorder="1"/>
    <xf numFmtId="0" fontId="22" fillId="0" borderId="40" xfId="0" applyFont="1" applyBorder="1"/>
    <xf numFmtId="0" fontId="0" fillId="0" borderId="41" xfId="0" applyBorder="1"/>
    <xf numFmtId="0" fontId="0" fillId="0" borderId="42" xfId="0" applyBorder="1" applyAlignment="1">
      <alignment horizontal="left" indent="1"/>
    </xf>
    <xf numFmtId="0" fontId="0" fillId="0" borderId="43" xfId="0" applyBorder="1"/>
    <xf numFmtId="0" fontId="16" fillId="0" borderId="42" xfId="0" applyFont="1" applyBorder="1" applyAlignment="1">
      <alignment horizontal="left" indent="1"/>
    </xf>
    <xf numFmtId="0" fontId="0" fillId="0" borderId="44" xfId="0" applyBorder="1"/>
    <xf numFmtId="0" fontId="0" fillId="0" borderId="45" xfId="0" applyBorder="1"/>
    <xf numFmtId="0" fontId="0" fillId="0" borderId="46" xfId="0" applyBorder="1"/>
    <xf numFmtId="0" fontId="22" fillId="0" borderId="0" xfId="0" applyFont="1" applyProtection="1">
      <protection locked="0"/>
    </xf>
    <xf numFmtId="0" fontId="22" fillId="0" borderId="0" xfId="0" applyFont="1"/>
    <xf numFmtId="0" fontId="23" fillId="0" borderId="4" xfId="0" applyFont="1" applyBorder="1"/>
    <xf numFmtId="0" fontId="0" fillId="0" borderId="0" xfId="0" applyAlignment="1">
      <alignment vertical="center"/>
    </xf>
    <xf numFmtId="0" fontId="0" fillId="2" borderId="47" xfId="0" applyFill="1" applyBorder="1" applyProtection="1">
      <protection locked="0"/>
    </xf>
    <xf numFmtId="0" fontId="4" fillId="0" borderId="0" xfId="0" applyFont="1" applyAlignment="1">
      <alignment wrapText="1"/>
    </xf>
    <xf numFmtId="0" fontId="22" fillId="0" borderId="0" xfId="0" applyFont="1" applyAlignment="1">
      <alignment horizontal="center"/>
    </xf>
    <xf numFmtId="0" fontId="4" fillId="5" borderId="1" xfId="0" applyFont="1" applyFill="1" applyBorder="1" applyProtection="1">
      <protection locked="0"/>
    </xf>
    <xf numFmtId="0" fontId="23" fillId="0" borderId="8" xfId="0" applyFont="1" applyBorder="1"/>
    <xf numFmtId="0" fontId="0" fillId="3" borderId="0" xfId="0" applyFill="1" applyAlignment="1">
      <alignment vertical="center"/>
    </xf>
    <xf numFmtId="0" fontId="0" fillId="0" borderId="5" xfId="0" applyBorder="1" applyAlignment="1">
      <alignment vertical="center"/>
    </xf>
    <xf numFmtId="0" fontId="10" fillId="0" borderId="0" xfId="0" applyFont="1" applyAlignment="1">
      <alignment vertical="center"/>
    </xf>
    <xf numFmtId="0" fontId="24" fillId="0" borderId="0" xfId="0" applyFont="1"/>
    <xf numFmtId="0" fontId="22" fillId="0" borderId="0" xfId="0" applyFont="1" applyBorder="1"/>
    <xf numFmtId="0" fontId="0" fillId="0" borderId="0" xfId="0" applyBorder="1"/>
    <xf numFmtId="0" fontId="0" fillId="0" borderId="0" xfId="0" applyBorder="1" applyAlignment="1">
      <alignment vertical="top" wrapText="1"/>
    </xf>
    <xf numFmtId="0" fontId="25" fillId="0" borderId="42" xfId="0" applyFont="1" applyFill="1" applyBorder="1" applyProtection="1">
      <protection locked="0"/>
    </xf>
    <xf numFmtId="0" fontId="0" fillId="0" borderId="42" xfId="0" applyBorder="1"/>
    <xf numFmtId="0" fontId="22" fillId="0" borderId="42" xfId="0" applyFont="1" applyBorder="1"/>
    <xf numFmtId="0" fontId="0" fillId="0" borderId="0" xfId="0" applyBorder="1" applyAlignment="1">
      <alignment vertical="center"/>
    </xf>
    <xf numFmtId="0" fontId="10" fillId="0" borderId="6" xfId="0" applyFont="1" applyBorder="1" applyAlignment="1">
      <alignment vertical="center"/>
    </xf>
    <xf numFmtId="0" fontId="0" fillId="0" borderId="0" xfId="0" applyFill="1" applyBorder="1" applyAlignment="1">
      <alignment horizontal="left" vertical="top" wrapText="1"/>
    </xf>
    <xf numFmtId="0" fontId="0" fillId="0" borderId="0" xfId="0" applyBorder="1" applyAlignment="1">
      <alignment horizontal="left" vertical="center" wrapText="1"/>
    </xf>
    <xf numFmtId="0" fontId="0" fillId="0" borderId="45" xfId="0" applyBorder="1" applyAlignment="1">
      <alignment horizontal="left" vertical="center" wrapText="1"/>
    </xf>
    <xf numFmtId="0" fontId="6" fillId="5" borderId="13"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left" vertical="center" wrapText="1"/>
      <protection locked="0"/>
    </xf>
    <xf numFmtId="0" fontId="6" fillId="5" borderId="12" xfId="0" applyFont="1" applyFill="1" applyBorder="1" applyAlignment="1" applyProtection="1">
      <alignment horizontal="left" vertical="center" wrapText="1"/>
      <protection locked="0"/>
    </xf>
    <xf numFmtId="0" fontId="12" fillId="2" borderId="13" xfId="0" applyFont="1" applyFill="1" applyBorder="1" applyAlignment="1" applyProtection="1">
      <alignment horizontal="center" wrapText="1"/>
      <protection locked="0"/>
    </xf>
    <xf numFmtId="0" fontId="12" fillId="2" borderId="12" xfId="0" applyFont="1" applyFill="1" applyBorder="1" applyAlignment="1" applyProtection="1">
      <alignment horizontal="center" wrapText="1"/>
      <protection locked="0"/>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17"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26" fillId="0" borderId="5" xfId="0" applyFont="1" applyBorder="1" applyAlignment="1">
      <alignment horizontal="left" vertical="top" wrapText="1"/>
    </xf>
    <xf numFmtId="0" fontId="26" fillId="0" borderId="0" xfId="0" applyFont="1" applyBorder="1" applyAlignment="1">
      <alignment horizontal="left" vertical="top" wrapText="1"/>
    </xf>
    <xf numFmtId="0" fontId="26" fillId="0" borderId="6" xfId="0" applyFont="1" applyBorder="1" applyAlignment="1">
      <alignment horizontal="left" vertical="top" wrapText="1"/>
    </xf>
    <xf numFmtId="0" fontId="26" fillId="0" borderId="7" xfId="0" applyFont="1" applyBorder="1" applyAlignment="1">
      <alignment horizontal="left" vertical="top" wrapText="1"/>
    </xf>
    <xf numFmtId="0" fontId="26" fillId="0" borderId="8" xfId="0" applyFont="1" applyBorder="1" applyAlignment="1">
      <alignment horizontal="left" vertical="top" wrapText="1"/>
    </xf>
    <xf numFmtId="0" fontId="26" fillId="0" borderId="9" xfId="0" applyFont="1" applyBorder="1" applyAlignment="1">
      <alignment horizontal="left" vertical="top" wrapText="1"/>
    </xf>
    <xf numFmtId="0" fontId="0" fillId="0" borderId="0" xfId="0" applyAlignment="1">
      <alignment horizontal="left" vertical="top" wrapText="1"/>
    </xf>
    <xf numFmtId="0" fontId="7" fillId="0" borderId="10" xfId="0" applyFont="1" applyBorder="1" applyAlignment="1">
      <alignment horizontal="left" vertical="center" wrapText="1"/>
    </xf>
    <xf numFmtId="0" fontId="7" fillId="0" borderId="4" xfId="0" applyFont="1" applyBorder="1" applyAlignment="1">
      <alignment horizontal="left" vertical="center" wrapText="1"/>
    </xf>
    <xf numFmtId="0" fontId="7" fillId="0" borderId="17"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4" fillId="0" borderId="4" xfId="0" applyFont="1" applyBorder="1" applyAlignment="1">
      <alignment horizontal="left" wrapText="1"/>
    </xf>
    <xf numFmtId="0" fontId="4" fillId="0" borderId="8" xfId="0" applyFont="1" applyBorder="1" applyAlignment="1">
      <alignment horizontal="left" wrapText="1"/>
    </xf>
    <xf numFmtId="0" fontId="0" fillId="0" borderId="1" xfId="0" applyBorder="1" applyAlignment="1">
      <alignment horizontal="left"/>
    </xf>
    <xf numFmtId="0" fontId="1" fillId="3" borderId="13" xfId="0" applyFont="1" applyFill="1" applyBorder="1" applyAlignment="1">
      <alignment horizontal="left"/>
    </xf>
    <xf numFmtId="0" fontId="1" fillId="3" borderId="11" xfId="0" applyFont="1" applyFill="1" applyBorder="1" applyAlignment="1">
      <alignment horizontal="left"/>
    </xf>
    <xf numFmtId="0" fontId="1" fillId="3" borderId="12" xfId="0" applyFont="1" applyFill="1" applyBorder="1" applyAlignment="1">
      <alignment horizontal="left"/>
    </xf>
    <xf numFmtId="0" fontId="0" fillId="2" borderId="1" xfId="0" applyFill="1" applyBorder="1" applyAlignment="1" applyProtection="1">
      <alignment horizontal="left"/>
      <protection locked="0"/>
    </xf>
    <xf numFmtId="0" fontId="11" fillId="3" borderId="0" xfId="0" applyFont="1" applyFill="1" applyAlignment="1">
      <alignment horizont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20" xfId="0" applyFont="1" applyFill="1" applyBorder="1" applyAlignment="1">
      <alignment horizontal="center" vertical="center"/>
    </xf>
    <xf numFmtId="0" fontId="0" fillId="0" borderId="0" xfId="0" applyAlignment="1">
      <alignment horizontal="left" wrapText="1"/>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9" borderId="1" xfId="0" applyFill="1" applyBorder="1" applyAlignment="1" applyProtection="1">
      <alignment horizontal="center"/>
      <protection locked="0"/>
    </xf>
    <xf numFmtId="0" fontId="13" fillId="5" borderId="30" xfId="0" applyFont="1" applyFill="1" applyBorder="1" applyAlignment="1" applyProtection="1">
      <alignment horizontal="center" vertical="center"/>
      <protection locked="0"/>
    </xf>
    <xf numFmtId="0" fontId="13" fillId="5" borderId="31" xfId="0" applyFont="1" applyFill="1" applyBorder="1" applyAlignment="1" applyProtection="1">
      <alignment horizontal="center" vertical="center"/>
      <protection locked="0"/>
    </xf>
    <xf numFmtId="0" fontId="13" fillId="5" borderId="32" xfId="0" applyFont="1" applyFill="1" applyBorder="1" applyAlignment="1" applyProtection="1">
      <alignment horizontal="center" vertical="center"/>
      <protection locked="0"/>
    </xf>
    <xf numFmtId="0" fontId="13" fillId="5" borderId="33" xfId="0" applyFont="1" applyFill="1" applyBorder="1" applyAlignment="1" applyProtection="1">
      <alignment horizontal="center" vertical="center"/>
      <protection locked="0"/>
    </xf>
    <xf numFmtId="0" fontId="13" fillId="5" borderId="34" xfId="0" applyFont="1" applyFill="1" applyBorder="1" applyAlignment="1" applyProtection="1">
      <alignment horizontal="center" vertical="center"/>
      <protection locked="0"/>
    </xf>
    <xf numFmtId="0" fontId="13" fillId="5" borderId="35" xfId="0" applyFont="1" applyFill="1" applyBorder="1" applyAlignment="1" applyProtection="1">
      <alignment horizontal="center" vertical="center"/>
      <protection locked="0"/>
    </xf>
    <xf numFmtId="0" fontId="14" fillId="10" borderId="30" xfId="0" applyFont="1" applyFill="1" applyBorder="1" applyAlignment="1">
      <alignment horizontal="center" vertical="center"/>
    </xf>
    <xf numFmtId="0" fontId="14" fillId="10" borderId="31" xfId="0" applyFont="1" applyFill="1" applyBorder="1" applyAlignment="1">
      <alignment horizontal="center" vertical="center"/>
    </xf>
    <xf numFmtId="0" fontId="14" fillId="10" borderId="32" xfId="0" applyFont="1" applyFill="1" applyBorder="1" applyAlignment="1">
      <alignment horizontal="center" vertical="center"/>
    </xf>
    <xf numFmtId="0" fontId="14" fillId="10" borderId="33" xfId="0" applyFont="1" applyFill="1" applyBorder="1" applyAlignment="1">
      <alignment horizontal="center" vertical="center"/>
    </xf>
    <xf numFmtId="0" fontId="14" fillId="10" borderId="34" xfId="0" applyFont="1" applyFill="1" applyBorder="1" applyAlignment="1">
      <alignment horizontal="center" vertical="center"/>
    </xf>
    <xf numFmtId="0" fontId="14" fillId="10" borderId="35" xfId="0" applyFont="1" applyFill="1" applyBorder="1" applyAlignment="1">
      <alignment horizontal="center" vertical="center"/>
    </xf>
    <xf numFmtId="0" fontId="4" fillId="5" borderId="0"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0" fillId="2" borderId="13"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4" fillId="2" borderId="10" xfId="0" applyFont="1"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17" xfId="0"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6" fillId="3" borderId="5" xfId="0" applyFont="1" applyFill="1" applyBorder="1" applyAlignment="1">
      <alignment horizontal="center"/>
    </xf>
    <xf numFmtId="0" fontId="6" fillId="3" borderId="6" xfId="0" applyFont="1" applyFill="1" applyBorder="1" applyAlignment="1">
      <alignment horizontal="center"/>
    </xf>
    <xf numFmtId="169" fontId="0" fillId="2" borderId="27" xfId="0" applyNumberFormat="1" applyFill="1" applyBorder="1" applyAlignment="1" applyProtection="1">
      <alignment horizontal="left"/>
      <protection locked="0"/>
    </xf>
    <xf numFmtId="169" fontId="0" fillId="2" borderId="28" xfId="0" applyNumberFormat="1" applyFill="1" applyBorder="1" applyAlignment="1" applyProtection="1">
      <alignment horizontal="left"/>
      <protection locked="0"/>
    </xf>
    <xf numFmtId="169" fontId="0" fillId="2" borderId="29" xfId="0" applyNumberFormat="1" applyFill="1" applyBorder="1" applyAlignment="1" applyProtection="1">
      <alignment horizontal="left"/>
      <protection locked="0"/>
    </xf>
    <xf numFmtId="0" fontId="15" fillId="0" borderId="0" xfId="0" applyFont="1" applyAlignment="1">
      <alignment horizontal="center" vertical="center"/>
    </xf>
    <xf numFmtId="0" fontId="0" fillId="2" borderId="21"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2" borderId="7"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9" xfId="0" applyFill="1" applyBorder="1" applyAlignment="1" applyProtection="1">
      <alignment horizontal="left"/>
      <protection locked="0"/>
    </xf>
    <xf numFmtId="0" fontId="5" fillId="5" borderId="18" xfId="0" applyFont="1" applyFill="1" applyBorder="1" applyAlignment="1">
      <alignment horizontal="center"/>
    </xf>
    <xf numFmtId="0" fontId="5" fillId="5" borderId="19" xfId="0" applyFont="1" applyFill="1" applyBorder="1" applyAlignment="1">
      <alignment horizontal="center"/>
    </xf>
    <xf numFmtId="0" fontId="5" fillId="5" borderId="20" xfId="0" applyFont="1" applyFill="1" applyBorder="1" applyAlignment="1">
      <alignment horizontal="center"/>
    </xf>
    <xf numFmtId="0" fontId="6" fillId="3" borderId="10" xfId="0" applyFont="1" applyFill="1" applyBorder="1" applyAlignment="1">
      <alignment horizontal="center"/>
    </xf>
    <xf numFmtId="0" fontId="6" fillId="3" borderId="17" xfId="0" applyFont="1" applyFill="1" applyBorder="1" applyAlignment="1">
      <alignment horizontal="center"/>
    </xf>
    <xf numFmtId="0" fontId="1" fillId="0" borderId="0" xfId="0" applyFont="1" applyAlignment="1">
      <alignment horizontal="left"/>
    </xf>
    <xf numFmtId="0" fontId="0" fillId="2" borderId="2"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9" borderId="10" xfId="0" applyFill="1" applyBorder="1" applyAlignment="1" applyProtection="1">
      <alignment horizontal="center"/>
      <protection locked="0"/>
    </xf>
    <xf numFmtId="0" fontId="0" fillId="9" borderId="17" xfId="0" applyFill="1" applyBorder="1" applyAlignment="1" applyProtection="1">
      <alignment horizontal="center"/>
      <protection locked="0"/>
    </xf>
    <xf numFmtId="0" fontId="0" fillId="9" borderId="7" xfId="0" applyFill="1" applyBorder="1" applyAlignment="1" applyProtection="1">
      <alignment horizontal="center"/>
      <protection locked="0"/>
    </xf>
    <xf numFmtId="0" fontId="0" fillId="9" borderId="9" xfId="0" applyFill="1" applyBorder="1" applyAlignment="1" applyProtection="1">
      <alignment horizontal="center"/>
      <protection locked="0"/>
    </xf>
    <xf numFmtId="0" fontId="0" fillId="0" borderId="3" xfId="0" applyBorder="1" applyAlignment="1">
      <alignment horizontal="left" vertical="center"/>
    </xf>
    <xf numFmtId="0" fontId="2" fillId="3" borderId="0" xfId="0" applyFont="1" applyFill="1" applyAlignment="1">
      <alignment horizontal="left" indent="15"/>
    </xf>
    <xf numFmtId="0" fontId="0" fillId="2" borderId="21" xfId="0" applyFill="1" applyBorder="1" applyAlignment="1" applyProtection="1">
      <alignment horizontal="left"/>
      <protection locked="0"/>
    </xf>
    <xf numFmtId="0" fontId="0" fillId="2" borderId="22" xfId="0" applyFill="1" applyBorder="1" applyAlignment="1" applyProtection="1">
      <alignment horizontal="left"/>
      <protection locked="0"/>
    </xf>
    <xf numFmtId="0" fontId="0" fillId="2" borderId="23"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0" xfId="0" applyFill="1" applyAlignment="1" applyProtection="1">
      <alignment horizontal="left"/>
      <protection locked="0"/>
    </xf>
    <xf numFmtId="0" fontId="0" fillId="2" borderId="6" xfId="0" applyFill="1" applyBorder="1" applyAlignment="1" applyProtection="1">
      <alignment horizontal="left"/>
      <protection locked="0"/>
    </xf>
    <xf numFmtId="0" fontId="0" fillId="2" borderId="24" xfId="0" applyFill="1" applyBorder="1" applyAlignment="1" applyProtection="1">
      <alignment horizontal="left"/>
      <protection locked="0"/>
    </xf>
    <xf numFmtId="0" fontId="0" fillId="2" borderId="25" xfId="0" applyFill="1" applyBorder="1" applyAlignment="1" applyProtection="1">
      <alignment horizontal="left"/>
      <protection locked="0"/>
    </xf>
    <xf numFmtId="0" fontId="0" fillId="2" borderId="26" xfId="0" applyFill="1" applyBorder="1" applyAlignment="1" applyProtection="1">
      <alignment horizontal="left"/>
      <protection locked="0"/>
    </xf>
    <xf numFmtId="0" fontId="23" fillId="0" borderId="0" xfId="0" applyFont="1" applyAlignment="1">
      <alignment horizontal="right" indent="1"/>
    </xf>
    <xf numFmtId="0" fontId="23" fillId="0" borderId="6" xfId="0" applyFont="1" applyBorder="1" applyAlignment="1">
      <alignment horizontal="right" indent="1"/>
    </xf>
    <xf numFmtId="0" fontId="4" fillId="8" borderId="13" xfId="0" applyFont="1" applyFill="1" applyBorder="1" applyAlignment="1" applyProtection="1">
      <alignment horizontal="center"/>
      <protection locked="0"/>
    </xf>
    <xf numFmtId="0" fontId="4" fillId="8" borderId="12" xfId="0" applyFont="1" applyFill="1" applyBorder="1" applyAlignment="1" applyProtection="1">
      <alignment horizontal="center"/>
      <protection locked="0"/>
    </xf>
    <xf numFmtId="170" fontId="0" fillId="2" borderId="21" xfId="0" applyNumberFormat="1" applyFill="1" applyBorder="1" applyAlignment="1" applyProtection="1">
      <alignment horizontal="left"/>
      <protection locked="0"/>
    </xf>
    <xf numFmtId="170" fontId="0" fillId="2" borderId="22" xfId="0" applyNumberFormat="1" applyFill="1" applyBorder="1" applyAlignment="1" applyProtection="1">
      <alignment horizontal="left"/>
      <protection locked="0"/>
    </xf>
    <xf numFmtId="170" fontId="0" fillId="2" borderId="23" xfId="0" applyNumberFormat="1" applyFill="1" applyBorder="1" applyAlignment="1" applyProtection="1">
      <alignment horizontal="left"/>
      <protection locked="0"/>
    </xf>
    <xf numFmtId="0" fontId="0" fillId="5" borderId="21" xfId="0" applyFill="1" applyBorder="1" applyAlignment="1" applyProtection="1">
      <alignment horizontal="left"/>
      <protection locked="0"/>
    </xf>
    <xf numFmtId="0" fontId="0" fillId="5" borderId="22" xfId="0" applyFill="1" applyBorder="1" applyAlignment="1" applyProtection="1">
      <alignment horizontal="left"/>
      <protection locked="0"/>
    </xf>
    <xf numFmtId="0" fontId="0" fillId="5" borderId="23" xfId="0" applyFill="1" applyBorder="1" applyAlignment="1" applyProtection="1">
      <alignment horizontal="left"/>
      <protection locked="0"/>
    </xf>
    <xf numFmtId="0" fontId="1" fillId="0" borderId="36" xfId="0" applyFont="1" applyBorder="1" applyAlignment="1">
      <alignment horizontal="center" vertical="center" textRotation="90"/>
    </xf>
    <xf numFmtId="0" fontId="1" fillId="0" borderId="37" xfId="0" applyFont="1" applyBorder="1" applyAlignment="1">
      <alignment horizontal="center" vertical="center" textRotation="90"/>
    </xf>
    <xf numFmtId="0" fontId="1" fillId="0" borderId="38" xfId="0" applyFont="1" applyBorder="1" applyAlignment="1">
      <alignment horizontal="center" vertical="center" textRotation="90"/>
    </xf>
    <xf numFmtId="0" fontId="1" fillId="0" borderId="36" xfId="0" applyFont="1" applyBorder="1" applyAlignment="1">
      <alignment horizontal="center" vertical="center" textRotation="90" wrapText="1"/>
    </xf>
    <xf numFmtId="0" fontId="1" fillId="0" borderId="37" xfId="0" applyFont="1" applyBorder="1" applyAlignment="1">
      <alignment horizontal="center" vertical="center" textRotation="90" wrapText="1"/>
    </xf>
    <xf numFmtId="0" fontId="1" fillId="0" borderId="38" xfId="0" applyFont="1" applyBorder="1" applyAlignment="1">
      <alignment horizontal="center" vertical="center" textRotation="90" wrapText="1"/>
    </xf>
  </cellXfs>
  <cellStyles count="1">
    <cellStyle name="Normal" xfId="0" builtinId="0"/>
  </cellStyles>
  <dxfs count="10">
    <dxf>
      <fill>
        <patternFill>
          <bgColor rgb="FFCCFFCC"/>
        </patternFill>
      </fill>
      <border>
        <left style="thin">
          <color indexed="64"/>
        </left>
        <right style="thin">
          <color indexed="64"/>
        </right>
        <top style="thin">
          <color indexed="64"/>
        </top>
        <bottom style="thin">
          <color indexed="64"/>
        </bottom>
      </border>
    </dxf>
    <dxf>
      <font>
        <b/>
        <i val="0"/>
        <color rgb="FFFF0000"/>
      </font>
      <fill>
        <patternFill>
          <bgColor theme="8" tint="0.59996337778862885"/>
        </patternFill>
      </fill>
      <border>
        <left style="thin">
          <color indexed="64"/>
        </left>
        <right style="thin">
          <color indexed="64"/>
        </right>
        <top style="thin">
          <color indexed="64"/>
        </top>
        <bottom style="thin">
          <color indexed="64"/>
        </bottom>
      </border>
    </dxf>
    <dxf>
      <fill>
        <patternFill>
          <bgColor rgb="FFCCFFCC"/>
        </patternFill>
      </fill>
      <border>
        <left style="thin">
          <color indexed="64"/>
        </left>
        <right style="thin">
          <color indexed="64"/>
        </right>
        <top style="thin">
          <color indexed="64"/>
        </top>
        <bottom style="thin">
          <color indexed="64"/>
        </bottom>
      </border>
    </dxf>
    <dxf>
      <font>
        <b/>
        <i val="0"/>
        <color theme="5" tint="-0.499984740745262"/>
      </font>
      <fill>
        <patternFill>
          <bgColor theme="5" tint="0.39994506668294322"/>
        </patternFill>
      </fill>
      <border>
        <left style="thin">
          <color indexed="64"/>
        </left>
        <right style="thin">
          <color indexed="64"/>
        </right>
        <top style="thin">
          <color indexed="64"/>
        </top>
        <bottom style="thin">
          <color indexed="64"/>
        </bottom>
      </border>
    </dxf>
    <dxf>
      <fill>
        <patternFill>
          <bgColor theme="3" tint="0.59996337778862885"/>
        </patternFill>
      </fill>
    </dxf>
    <dxf>
      <fill>
        <patternFill>
          <bgColor theme="7" tint="0.59996337778862885"/>
        </patternFill>
      </fill>
    </dxf>
    <dxf>
      <fill>
        <patternFill>
          <bgColor rgb="FFFF0000"/>
        </patternFill>
      </fill>
    </dxf>
    <dxf>
      <fill>
        <patternFill patternType="lightUp">
          <bgColor theme="5" tint="-0.24994659260841701"/>
        </patternFill>
      </fill>
    </dxf>
    <dxf>
      <fill>
        <patternFill patternType="lightUp">
          <bgColor theme="5" tint="-0.24994659260841701"/>
        </patternFill>
      </fill>
    </dxf>
    <dxf>
      <fill>
        <patternFill patternType="lightUp">
          <fgColor theme="1"/>
          <bgColor theme="5"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C$334"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wwsv.be/" TargetMode="Externa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876300</xdr:colOff>
      <xdr:row>2</xdr:row>
      <xdr:rowOff>60960</xdr:rowOff>
    </xdr:from>
    <xdr:to>
      <xdr:col>2</xdr:col>
      <xdr:colOff>906780</xdr:colOff>
      <xdr:row>6</xdr:row>
      <xdr:rowOff>106680</xdr:rowOff>
    </xdr:to>
    <xdr:pic>
      <xdr:nvPicPr>
        <xdr:cNvPr id="1298" name="Picture 1" descr="FLAMME 2">
          <a:extLst>
            <a:ext uri="{FF2B5EF4-FFF2-40B4-BE49-F238E27FC236}">
              <a16:creationId xmlns:a16="http://schemas.microsoft.com/office/drawing/2014/main" id="{02A4DCBE-0EAF-4C88-BBA9-61583D13FC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9660" y="556260"/>
          <a:ext cx="1287780"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175260</xdr:colOff>
      <xdr:row>2</xdr:row>
      <xdr:rowOff>60960</xdr:rowOff>
    </xdr:from>
    <xdr:to>
      <xdr:col>8</xdr:col>
      <xdr:colOff>556260</xdr:colOff>
      <xdr:row>6</xdr:row>
      <xdr:rowOff>167640</xdr:rowOff>
    </xdr:to>
    <xdr:pic>
      <xdr:nvPicPr>
        <xdr:cNvPr id="1299" name="il_fi" descr="IRC_Logo">
          <a:extLst>
            <a:ext uri="{FF2B5EF4-FFF2-40B4-BE49-F238E27FC236}">
              <a16:creationId xmlns:a16="http://schemas.microsoft.com/office/drawing/2014/main" id="{31BBC19B-6A7A-4E9A-A547-2E789E652E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52260" y="556260"/>
          <a:ext cx="117348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17</xdr:col>
          <xdr:colOff>83820</xdr:colOff>
          <xdr:row>79</xdr:row>
          <xdr:rowOff>144780</xdr:rowOff>
        </xdr:from>
        <xdr:to>
          <xdr:col>17</xdr:col>
          <xdr:colOff>403860</xdr:colOff>
          <xdr:row>81</xdr:row>
          <xdr:rowOff>30480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E735D6D0-12EE-45CE-A4B8-9C3432ED5F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12</xdr:col>
      <xdr:colOff>0</xdr:colOff>
      <xdr:row>0</xdr:row>
      <xdr:rowOff>7620</xdr:rowOff>
    </xdr:from>
    <xdr:to>
      <xdr:col>20</xdr:col>
      <xdr:colOff>594360</xdr:colOff>
      <xdr:row>6</xdr:row>
      <xdr:rowOff>30480</xdr:rowOff>
    </xdr:to>
    <xdr:pic>
      <xdr:nvPicPr>
        <xdr:cNvPr id="1300" name="Image 2">
          <a:hlinkClick xmlns:r="http://schemas.openxmlformats.org/officeDocument/2006/relationships" r:id="rId3"/>
          <a:extLst>
            <a:ext uri="{FF2B5EF4-FFF2-40B4-BE49-F238E27FC236}">
              <a16:creationId xmlns:a16="http://schemas.microsoft.com/office/drawing/2014/main" id="{62E7DF0B-3E79-4B78-B0A4-AEF6E80600B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944100" y="7620"/>
          <a:ext cx="6888480" cy="118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A334"/>
  <sheetViews>
    <sheetView showGridLines="0" tabSelected="1" zoomScale="81" zoomScaleNormal="55" zoomScaleSheetLayoutView="100" workbookViewId="0">
      <selection activeCell="F15" sqref="F15:I15"/>
    </sheetView>
  </sheetViews>
  <sheetFormatPr baseColWidth="10" defaultRowHeight="13.2" x14ac:dyDescent="0.25"/>
  <cols>
    <col min="1" max="1" width="3.109375" customWidth="1"/>
    <col min="2" max="2" width="18.33203125" customWidth="1"/>
    <col min="3" max="3" width="13.5546875" customWidth="1"/>
    <col min="5" max="5" width="19" customWidth="1"/>
    <col min="6" max="6" width="21.33203125" customWidth="1"/>
    <col min="7" max="7" width="7.5546875" customWidth="1"/>
    <col min="9" max="9" width="21" customWidth="1"/>
    <col min="10" max="10" width="1.44140625" customWidth="1"/>
    <col min="11" max="11" width="8.88671875" customWidth="1"/>
    <col min="12" max="12" width="7.6640625" bestFit="1" customWidth="1"/>
    <col min="14" max="14" width="4" customWidth="1"/>
    <col min="15" max="15" width="14.44140625" customWidth="1"/>
    <col min="16" max="16" width="19.109375" customWidth="1"/>
    <col min="17" max="17" width="22.33203125" customWidth="1"/>
    <col min="19" max="19" width="5.33203125" customWidth="1"/>
    <col min="20" max="20" width="3.44140625" style="44" customWidth="1"/>
    <col min="21" max="25" width="11.44140625" style="44" customWidth="1"/>
    <col min="26" max="30" width="11.44140625" customWidth="1"/>
  </cols>
  <sheetData>
    <row r="1" spans="1:19" ht="26.25" customHeight="1" x14ac:dyDescent="0.4">
      <c r="A1" s="204" t="str">
        <f>F10</f>
        <v>Demande de modification de certificat IRC 2020</v>
      </c>
      <c r="B1" s="204"/>
      <c r="C1" s="204"/>
      <c r="D1" s="204"/>
      <c r="E1" s="204"/>
      <c r="F1" s="204"/>
      <c r="G1" s="204"/>
      <c r="H1" s="204"/>
      <c r="I1" s="204"/>
      <c r="J1" s="46"/>
      <c r="K1" s="143" t="str">
        <f>IF($G$133=1,"R",IF($G$133=2,Feuil2!$K$2,Feuil2!$L$2))</f>
        <v>M</v>
      </c>
      <c r="L1" s="143"/>
    </row>
    <row r="2" spans="1:19" x14ac:dyDescent="0.25">
      <c r="A2" s="21"/>
      <c r="B2" s="1"/>
      <c r="K2" s="143"/>
      <c r="L2" s="143"/>
    </row>
    <row r="3" spans="1:19" x14ac:dyDescent="0.25">
      <c r="A3" s="21"/>
      <c r="K3" s="143"/>
      <c r="L3" s="143"/>
    </row>
    <row r="4" spans="1:19" x14ac:dyDescent="0.25">
      <c r="A4" s="21"/>
      <c r="K4" s="143"/>
      <c r="L4" s="143"/>
    </row>
    <row r="5" spans="1:19" x14ac:dyDescent="0.25">
      <c r="A5" s="21"/>
      <c r="C5" s="214" t="str">
        <f>Feuil2!M2</f>
        <v>Sélectionnez votre langue</v>
      </c>
      <c r="D5" s="214"/>
      <c r="E5" s="215"/>
      <c r="F5" s="92" t="s">
        <v>149</v>
      </c>
      <c r="K5" s="143"/>
      <c r="L5" s="143"/>
    </row>
    <row r="6" spans="1:19" x14ac:dyDescent="0.25">
      <c r="A6" s="21"/>
      <c r="K6" s="143"/>
      <c r="L6" s="143"/>
    </row>
    <row r="7" spans="1:19" x14ac:dyDescent="0.25">
      <c r="A7" s="21"/>
      <c r="E7" s="6"/>
      <c r="F7" t="str">
        <f>Feuil2!E2</f>
        <v>A remplir</v>
      </c>
    </row>
    <row r="8" spans="1:19" x14ac:dyDescent="0.25">
      <c r="A8" s="21"/>
      <c r="E8" s="20"/>
      <c r="F8" t="str">
        <f>Feuil2!F2</f>
        <v>Menu déroulant</v>
      </c>
    </row>
    <row r="9" spans="1:19" ht="13.8" thickBot="1" x14ac:dyDescent="0.3">
      <c r="A9" s="21"/>
    </row>
    <row r="10" spans="1:19" ht="12.75" customHeight="1" thickTop="1" x14ac:dyDescent="0.25">
      <c r="A10" s="21"/>
      <c r="C10" s="158" t="str">
        <f>Feuil2!G2</f>
        <v>Type de demande :</v>
      </c>
      <c r="D10" s="159"/>
      <c r="E10" s="160"/>
      <c r="F10" s="152" t="s">
        <v>345</v>
      </c>
      <c r="G10" s="153"/>
      <c r="H10" s="153"/>
      <c r="I10" s="154"/>
      <c r="L10" s="29"/>
    </row>
    <row r="11" spans="1:19" ht="12.75" customHeight="1" thickBot="1" x14ac:dyDescent="0.3">
      <c r="A11" s="21"/>
      <c r="C11" s="161"/>
      <c r="D11" s="162"/>
      <c r="E11" s="163"/>
      <c r="F11" s="155"/>
      <c r="G11" s="156"/>
      <c r="H11" s="156"/>
      <c r="I11" s="157"/>
      <c r="L11" s="126"/>
      <c r="M11" s="126"/>
      <c r="N11" s="126"/>
      <c r="O11" s="126"/>
      <c r="P11" s="126"/>
      <c r="Q11" s="126"/>
      <c r="R11" s="126"/>
    </row>
    <row r="12" spans="1:19" ht="14.4" thickTop="1" thickBot="1" x14ac:dyDescent="0.3">
      <c r="A12" s="21"/>
      <c r="L12" s="126"/>
      <c r="M12" s="126"/>
      <c r="N12" s="126"/>
      <c r="O12" s="126"/>
      <c r="P12" s="126"/>
      <c r="Q12" s="126"/>
      <c r="R12" s="126"/>
    </row>
    <row r="13" spans="1:19" ht="16.2" thickBot="1" x14ac:dyDescent="0.35">
      <c r="A13" s="21"/>
      <c r="C13" s="191" t="str">
        <f>Feuil2!N2</f>
        <v>BATEAU &amp; PROPRIETAIRE</v>
      </c>
      <c r="D13" s="192"/>
      <c r="E13" s="192"/>
      <c r="F13" s="192"/>
      <c r="G13" s="192"/>
      <c r="H13" s="192"/>
      <c r="I13" s="193"/>
      <c r="J13" s="5"/>
      <c r="L13" s="126"/>
      <c r="M13" s="126"/>
      <c r="N13" s="126"/>
      <c r="O13" s="126"/>
      <c r="P13" s="126"/>
      <c r="Q13" s="126"/>
      <c r="R13" s="126"/>
    </row>
    <row r="14" spans="1:19" ht="5.25" customHeight="1" x14ac:dyDescent="0.3">
      <c r="A14" s="21"/>
      <c r="C14" s="5"/>
      <c r="D14" s="5"/>
      <c r="E14" s="5"/>
      <c r="F14" s="5"/>
      <c r="G14" s="5"/>
      <c r="H14" s="5"/>
      <c r="I14" s="5"/>
      <c r="J14" s="5"/>
    </row>
    <row r="15" spans="1:19" ht="13.8" thickBot="1" x14ac:dyDescent="0.3">
      <c r="A15" s="21"/>
      <c r="C15" s="4" t="str">
        <f>Feuil2!O2</f>
        <v>Nom de baptème du bateau :</v>
      </c>
      <c r="F15" s="211"/>
      <c r="G15" s="212"/>
      <c r="H15" s="212"/>
      <c r="I15" s="213"/>
      <c r="J15" s="26"/>
      <c r="L15" s="85" t="str">
        <f>Feuil2!E65</f>
        <v>Bateaux à foils (IRC 2018)</v>
      </c>
      <c r="N15" s="86"/>
      <c r="O15" s="86"/>
    </row>
    <row r="16" spans="1:19" ht="12.75" customHeight="1" x14ac:dyDescent="0.25">
      <c r="A16" s="21"/>
      <c r="C16" s="4" t="str">
        <f>Feuil2!P2</f>
        <v>Type de bateau :</v>
      </c>
      <c r="F16" s="205"/>
      <c r="G16" s="206"/>
      <c r="H16" s="206"/>
      <c r="I16" s="207"/>
      <c r="J16" s="26"/>
      <c r="L16" s="75"/>
      <c r="M16" s="76"/>
      <c r="N16" s="77"/>
      <c r="O16" s="77"/>
      <c r="P16" s="76"/>
      <c r="Q16" s="76"/>
      <c r="R16" s="76"/>
      <c r="S16" s="78"/>
    </row>
    <row r="17" spans="1:27" ht="12.75" customHeight="1" x14ac:dyDescent="0.25">
      <c r="A17" s="21"/>
      <c r="C17" s="4" t="str">
        <f>Feuil2!Q2</f>
        <v>Numéro de voile :</v>
      </c>
      <c r="F17" s="205"/>
      <c r="G17" s="206"/>
      <c r="H17" s="206"/>
      <c r="I17" s="207"/>
      <c r="J17" s="26"/>
      <c r="L17" s="79" t="str">
        <f>Feuil2!F65</f>
        <v>Votre bateau est-il équipé de foils qui créent de la portance ?</v>
      </c>
      <c r="Q17" s="216" t="s">
        <v>68</v>
      </c>
      <c r="R17" s="217"/>
      <c r="S17" s="80"/>
    </row>
    <row r="18" spans="1:27" x14ac:dyDescent="0.25">
      <c r="A18" s="21"/>
      <c r="C18" s="4" t="str">
        <f>Feuil2!R2</f>
        <v>Numéro du dernier certificat IRC valide :</v>
      </c>
      <c r="F18" s="205"/>
      <c r="G18" s="206"/>
      <c r="H18" s="206"/>
      <c r="I18" s="207"/>
      <c r="J18" s="26"/>
      <c r="L18" s="79"/>
      <c r="S18" s="80"/>
    </row>
    <row r="19" spans="1:27" ht="12.75" customHeight="1" x14ac:dyDescent="0.25">
      <c r="A19" s="21"/>
      <c r="C19" s="4" t="str">
        <f>Feuil2!S2</f>
        <v>Année du dernier certificat IRC valide :</v>
      </c>
      <c r="F19" s="221" t="s">
        <v>68</v>
      </c>
      <c r="G19" s="222"/>
      <c r="H19" s="222"/>
      <c r="I19" s="223"/>
      <c r="J19" s="26"/>
      <c r="L19" s="81" t="str">
        <f>Feuil2!J65</f>
        <v>Si oui, le Centre de Calcul vous contactera pour une demande d'information et de mesures supplémentaires.</v>
      </c>
      <c r="S19" s="80"/>
    </row>
    <row r="20" spans="1:27" ht="13.8" thickBot="1" x14ac:dyDescent="0.3">
      <c r="A20" s="21"/>
      <c r="C20" s="4" t="str">
        <f>Feuil2!T2</f>
        <v>Nom et prénom du propriétaire :</v>
      </c>
      <c r="F20" s="205"/>
      <c r="G20" s="206"/>
      <c r="H20" s="206"/>
      <c r="I20" s="207"/>
      <c r="J20" s="26"/>
      <c r="L20" s="82"/>
      <c r="M20" s="83"/>
      <c r="N20" s="83"/>
      <c r="O20" s="83"/>
      <c r="P20" s="83"/>
      <c r="Q20" s="83"/>
      <c r="R20" s="83"/>
      <c r="S20" s="84"/>
    </row>
    <row r="21" spans="1:27" x14ac:dyDescent="0.25">
      <c r="A21" s="21"/>
      <c r="C21" s="4" t="str">
        <f>Feuil2!U2</f>
        <v>Adresse postale :</v>
      </c>
      <c r="F21" s="208"/>
      <c r="G21" s="209"/>
      <c r="H21" s="209"/>
      <c r="I21" s="210"/>
      <c r="J21" s="26"/>
    </row>
    <row r="22" spans="1:27" ht="13.8" thickBot="1" x14ac:dyDescent="0.3">
      <c r="A22" s="21"/>
      <c r="F22" s="208"/>
      <c r="G22" s="209"/>
      <c r="H22" s="209"/>
      <c r="I22" s="210"/>
      <c r="J22" s="26"/>
      <c r="L22" s="86" t="str">
        <f>Feuil2!E84</f>
        <v>IRC 2019</v>
      </c>
    </row>
    <row r="23" spans="1:27" ht="13.2" customHeight="1" x14ac:dyDescent="0.25">
      <c r="A23" s="21"/>
      <c r="F23" s="208"/>
      <c r="G23" s="209"/>
      <c r="H23" s="209"/>
      <c r="I23" s="210"/>
      <c r="J23" s="26"/>
      <c r="L23" s="75" t="str">
        <f>Feuil2!F74</f>
        <v>• IRC 21.6.1: nombre de spinnakers embarqués En Course</v>
      </c>
      <c r="M23" s="76"/>
      <c r="N23" s="76"/>
      <c r="O23" s="76"/>
      <c r="P23" s="76"/>
      <c r="Q23" s="76"/>
      <c r="R23" s="76"/>
      <c r="S23" s="78"/>
    </row>
    <row r="24" spans="1:27" ht="21" x14ac:dyDescent="0.4">
      <c r="A24" s="21"/>
      <c r="F24" s="23" t="str">
        <f>Feuil2!V2</f>
        <v>Ville:</v>
      </c>
      <c r="G24" s="205"/>
      <c r="H24" s="206"/>
      <c r="I24" s="207"/>
      <c r="J24" s="26"/>
      <c r="L24" s="101"/>
      <c r="M24" s="106" t="s">
        <v>316</v>
      </c>
      <c r="N24" s="106"/>
      <c r="O24" s="106"/>
      <c r="P24" s="106"/>
      <c r="Q24" s="106"/>
      <c r="R24" s="106"/>
      <c r="S24" s="80"/>
    </row>
    <row r="25" spans="1:27" x14ac:dyDescent="0.25">
      <c r="A25" s="21"/>
      <c r="F25" s="23" t="str">
        <f>Feuil2!W2</f>
        <v>Code postal:</v>
      </c>
      <c r="G25" s="218"/>
      <c r="H25" s="219"/>
      <c r="I25" s="220"/>
      <c r="J25" s="26"/>
      <c r="L25" s="102"/>
      <c r="M25" s="106"/>
      <c r="N25" s="106"/>
      <c r="O25" s="106"/>
      <c r="P25" s="106"/>
      <c r="Q25" s="106"/>
      <c r="R25" s="106"/>
      <c r="S25" s="80"/>
    </row>
    <row r="26" spans="1:27" x14ac:dyDescent="0.25">
      <c r="A26" s="21"/>
      <c r="F26" s="23" t="str">
        <f>Feuil2!X2</f>
        <v>Pays :</v>
      </c>
      <c r="G26" s="185"/>
      <c r="H26" s="186"/>
      <c r="I26" s="187"/>
      <c r="J26" s="26"/>
      <c r="L26" s="103" t="str">
        <f>Feuil2!H74</f>
        <v>• IRC 21.1.6 b) : Système(s) de réglage de l'étai avant En Course</v>
      </c>
      <c r="M26" s="99"/>
      <c r="N26" s="99"/>
      <c r="O26" s="99"/>
      <c r="P26" s="99"/>
      <c r="Q26" s="99"/>
      <c r="R26" s="99"/>
      <c r="S26" s="80"/>
    </row>
    <row r="27" spans="1:27" ht="13.2" customHeight="1" x14ac:dyDescent="0.25">
      <c r="A27" s="21"/>
      <c r="C27" t="str">
        <f>Feuil2!Y2</f>
        <v>Numéro de téléphone :</v>
      </c>
      <c r="F27" s="181"/>
      <c r="G27" s="182"/>
      <c r="H27" s="182"/>
      <c r="I27" s="183"/>
      <c r="J27" s="53"/>
      <c r="L27" s="102"/>
      <c r="M27" s="107" t="s">
        <v>322</v>
      </c>
      <c r="N27" s="107"/>
      <c r="O27" s="107"/>
      <c r="P27" s="107"/>
      <c r="Q27" s="107"/>
      <c r="R27" s="107"/>
      <c r="S27" s="80"/>
    </row>
    <row r="28" spans="1:27" ht="12.75" customHeight="1" x14ac:dyDescent="0.25">
      <c r="A28" s="21"/>
      <c r="C28" t="str">
        <f>Feuil2!Z2</f>
        <v>Adresse mail (obligatoire) :</v>
      </c>
      <c r="F28" s="188"/>
      <c r="G28" s="189"/>
      <c r="H28" s="189"/>
      <c r="I28" s="190"/>
      <c r="J28" s="26"/>
      <c r="L28" s="102"/>
      <c r="M28" s="107"/>
      <c r="N28" s="107"/>
      <c r="O28" s="107"/>
      <c r="P28" s="107"/>
      <c r="Q28" s="107"/>
      <c r="R28" s="107"/>
      <c r="S28" s="80"/>
      <c r="V28" s="126"/>
      <c r="W28" s="126"/>
      <c r="X28" s="126"/>
      <c r="Y28" s="126"/>
      <c r="Z28" s="126"/>
      <c r="AA28" s="126"/>
    </row>
    <row r="29" spans="1:27" x14ac:dyDescent="0.25">
      <c r="A29" s="21"/>
      <c r="L29" s="102"/>
      <c r="M29" s="107"/>
      <c r="N29" s="107"/>
      <c r="O29" s="107"/>
      <c r="P29" s="107"/>
      <c r="Q29" s="107"/>
      <c r="R29" s="107"/>
      <c r="S29" s="80"/>
      <c r="V29" s="126"/>
      <c r="W29" s="126"/>
      <c r="X29" s="126"/>
      <c r="Y29" s="126"/>
      <c r="Z29" s="126"/>
      <c r="AA29" s="126"/>
    </row>
    <row r="30" spans="1:27" ht="13.8" thickBot="1" x14ac:dyDescent="0.3">
      <c r="A30" s="21"/>
      <c r="C30" s="196" t="str">
        <f>IF($G$133=1,Feuil2!AA9,"")</f>
        <v/>
      </c>
      <c r="D30" s="196"/>
      <c r="E30" s="196"/>
      <c r="F30" s="196"/>
      <c r="G30" s="196"/>
      <c r="H30" s="196"/>
      <c r="I30" s="70" t="s">
        <v>68</v>
      </c>
      <c r="L30" s="82"/>
      <c r="M30" s="108"/>
      <c r="N30" s="108"/>
      <c r="O30" s="108"/>
      <c r="P30" s="108"/>
      <c r="Q30" s="108"/>
      <c r="R30" s="108"/>
      <c r="S30" s="84"/>
      <c r="V30" s="126"/>
      <c r="W30" s="126"/>
      <c r="X30" s="126"/>
      <c r="Y30" s="126"/>
      <c r="Z30" s="126"/>
      <c r="AA30" s="126"/>
    </row>
    <row r="31" spans="1:27" ht="14.4" customHeight="1" x14ac:dyDescent="0.25">
      <c r="A31" s="21"/>
      <c r="C31" s="184" t="str">
        <f>IF(OR(AND($G$133=1,OR($I$30="oui",$I$30="yes",$I$30="si")),$G$133=2),Feuil2!AB9,IF(AND($G$133=1,OR($I$30="non",$I$30="no")),Feuil2!AC9,IF($G$133=3,Feuil2!AD9,"")))</f>
        <v>Remplissez SEULEMENT les données à modifier</v>
      </c>
      <c r="D31" s="184"/>
      <c r="E31" s="184"/>
      <c r="F31" s="184"/>
      <c r="G31" s="184"/>
      <c r="H31" s="184"/>
      <c r="I31" s="184"/>
      <c r="L31" s="98"/>
      <c r="M31" s="99"/>
      <c r="N31" s="99"/>
      <c r="O31" s="99"/>
      <c r="P31" s="99"/>
      <c r="Q31" s="99"/>
      <c r="R31" s="99"/>
      <c r="S31" s="99"/>
    </row>
    <row r="32" spans="1:27" ht="7.8" customHeight="1" thickBot="1" x14ac:dyDescent="0.3">
      <c r="A32" s="21"/>
      <c r="L32" s="99"/>
      <c r="M32" s="99"/>
      <c r="N32" s="99"/>
      <c r="O32" s="99"/>
      <c r="P32" s="99"/>
      <c r="Q32" s="99"/>
      <c r="R32" s="99"/>
      <c r="S32" s="99"/>
    </row>
    <row r="33" spans="1:19" ht="16.2" customHeight="1" thickBot="1" x14ac:dyDescent="0.35">
      <c r="A33" s="21"/>
      <c r="C33" s="191" t="str">
        <f>Feuil2!E16</f>
        <v>MODIFICATIONS</v>
      </c>
      <c r="D33" s="192"/>
      <c r="E33" s="192"/>
      <c r="F33" s="192"/>
      <c r="G33" s="192"/>
      <c r="H33" s="192"/>
      <c r="I33" s="193"/>
      <c r="J33" s="5"/>
      <c r="L33" s="99"/>
      <c r="M33" s="100"/>
      <c r="N33" s="100"/>
      <c r="O33" s="100"/>
      <c r="P33" s="100"/>
      <c r="Q33" s="100"/>
      <c r="R33" s="100"/>
      <c r="S33" s="99"/>
    </row>
    <row r="34" spans="1:19" ht="5.25" customHeight="1" x14ac:dyDescent="0.25">
      <c r="A34" s="21"/>
      <c r="L34" s="99"/>
      <c r="M34" s="100"/>
      <c r="N34" s="100"/>
      <c r="O34" s="100"/>
      <c r="P34" s="100"/>
      <c r="Q34" s="100"/>
      <c r="R34" s="100"/>
      <c r="S34" s="99"/>
    </row>
    <row r="35" spans="1:19" ht="13.2" customHeight="1" x14ac:dyDescent="0.25">
      <c r="A35" s="21"/>
      <c r="F35" s="7" t="str">
        <f>Feuil2!F16</f>
        <v>Mesure</v>
      </c>
      <c r="H35" s="194" t="str">
        <f>Feuil2!H16</f>
        <v>Source de la mesure</v>
      </c>
      <c r="I35" s="195"/>
      <c r="J35" s="54"/>
      <c r="L35" s="99"/>
      <c r="M35" s="100"/>
      <c r="N35" s="100"/>
      <c r="O35" s="100"/>
      <c r="P35" s="100"/>
      <c r="Q35" s="100"/>
      <c r="R35" s="100"/>
      <c r="S35" s="99"/>
    </row>
    <row r="36" spans="1:19" x14ac:dyDescent="0.25">
      <c r="A36" s="21"/>
      <c r="F36" s="8" t="str">
        <f>Feuil2!G16</f>
        <v>(2 décimales)</v>
      </c>
      <c r="H36" s="179" t="str">
        <f>Feuil2!I16</f>
        <v>(Obligatoire)</v>
      </c>
      <c r="I36" s="180"/>
      <c r="J36" s="54"/>
      <c r="L36" s="99"/>
      <c r="M36" s="100"/>
      <c r="N36" s="100"/>
      <c r="O36" s="100"/>
      <c r="P36" s="100"/>
      <c r="Q36" s="100"/>
      <c r="R36" s="100"/>
      <c r="S36" s="99"/>
    </row>
    <row r="37" spans="1:19" x14ac:dyDescent="0.25">
      <c r="A37" s="21"/>
      <c r="C37" s="15" t="str">
        <f>Feuil2!J16</f>
        <v xml:space="preserve">Coque : </v>
      </c>
      <c r="D37" s="9" t="s">
        <v>13</v>
      </c>
      <c r="E37" s="9"/>
      <c r="F37" s="58"/>
      <c r="G37" s="9" t="s">
        <v>22</v>
      </c>
      <c r="H37" s="151"/>
      <c r="I37" s="151"/>
      <c r="J37" s="2"/>
      <c r="L37" s="99"/>
      <c r="M37" s="100"/>
      <c r="N37" s="100"/>
      <c r="O37" s="100"/>
      <c r="P37" s="100"/>
      <c r="Q37" s="100"/>
      <c r="R37" s="100"/>
      <c r="S37" s="99"/>
    </row>
    <row r="38" spans="1:19" x14ac:dyDescent="0.25">
      <c r="A38" s="21"/>
      <c r="C38" s="10"/>
      <c r="D38" t="s">
        <v>16</v>
      </c>
      <c r="F38" s="58"/>
      <c r="G38" t="s">
        <v>22</v>
      </c>
      <c r="H38" s="151"/>
      <c r="I38" s="151"/>
      <c r="J38" s="2"/>
    </row>
    <row r="39" spans="1:19" x14ac:dyDescent="0.25">
      <c r="A39" s="21"/>
      <c r="C39" s="10"/>
      <c r="D39" t="s">
        <v>17</v>
      </c>
      <c r="F39" s="58"/>
      <c r="G39" t="s">
        <v>22</v>
      </c>
      <c r="H39" s="151"/>
      <c r="I39" s="151"/>
      <c r="J39" s="2"/>
    </row>
    <row r="40" spans="1:19" x14ac:dyDescent="0.25">
      <c r="A40" s="21"/>
      <c r="C40" s="10"/>
      <c r="D40" t="s">
        <v>18</v>
      </c>
      <c r="F40" s="58"/>
      <c r="G40" t="s">
        <v>22</v>
      </c>
      <c r="H40" s="151"/>
      <c r="I40" s="151"/>
      <c r="J40" s="2"/>
      <c r="L40" s="139" t="str">
        <f>Feuil2!G44</f>
        <v>Répondez aux 5 questions suivantes :</v>
      </c>
      <c r="M40" s="140"/>
      <c r="N40" s="140"/>
      <c r="O40" s="140"/>
      <c r="P40" s="141"/>
    </row>
    <row r="41" spans="1:19" x14ac:dyDescent="0.25">
      <c r="A41" s="21"/>
      <c r="C41" s="10"/>
      <c r="D41" t="s">
        <v>19</v>
      </c>
      <c r="F41" s="58"/>
      <c r="G41" t="s">
        <v>22</v>
      </c>
      <c r="H41" s="151"/>
      <c r="I41" s="151"/>
      <c r="J41" s="2"/>
      <c r="L41" s="138" t="str">
        <f>Feuil2!H44</f>
        <v>1. Avez-vous modifié la coque?</v>
      </c>
      <c r="M41" s="138"/>
      <c r="N41" s="138"/>
      <c r="O41" s="138"/>
      <c r="P41" s="138"/>
      <c r="Q41" s="63" t="s">
        <v>68</v>
      </c>
    </row>
    <row r="42" spans="1:19" x14ac:dyDescent="0.25">
      <c r="A42" s="21"/>
      <c r="C42" s="10"/>
      <c r="D42" t="s">
        <v>20</v>
      </c>
      <c r="F42" s="58"/>
      <c r="G42" t="s">
        <v>22</v>
      </c>
      <c r="H42" s="151"/>
      <c r="I42" s="151"/>
      <c r="J42" s="2"/>
      <c r="M42" s="138" t="str">
        <f>Feuil2!P44</f>
        <v>Si oui précisez:</v>
      </c>
      <c r="N42" s="138"/>
      <c r="O42" s="142"/>
      <c r="P42" s="142"/>
      <c r="Q42" s="142"/>
      <c r="R42" s="142"/>
    </row>
    <row r="43" spans="1:19" x14ac:dyDescent="0.25">
      <c r="A43" s="21"/>
      <c r="C43" s="10"/>
      <c r="D43" t="str">
        <f>Feuil2!M16</f>
        <v>Poids*</v>
      </c>
      <c r="F43" s="59"/>
      <c r="G43" t="s">
        <v>23</v>
      </c>
      <c r="H43" s="151"/>
      <c r="I43" s="151"/>
      <c r="J43" s="2"/>
      <c r="L43" s="138" t="str">
        <f>Feuil2!I44</f>
        <v>2. Avez-vous modifié les aménagements intérieurs?</v>
      </c>
      <c r="M43" s="138"/>
      <c r="N43" s="138"/>
      <c r="O43" s="138"/>
      <c r="P43" s="138"/>
      <c r="Q43" s="64" t="s">
        <v>68</v>
      </c>
    </row>
    <row r="44" spans="1:19" x14ac:dyDescent="0.25">
      <c r="A44" s="21"/>
      <c r="C44" s="10"/>
      <c r="D44" s="18" t="str">
        <f>Feuil2!N16</f>
        <v>* Certificat de pesée obligatoire pour tout changement de poids et d'élancements</v>
      </c>
      <c r="I44" s="11"/>
      <c r="M44" s="138" t="str">
        <f>Feuil2!P44</f>
        <v>Si oui précisez:</v>
      </c>
      <c r="N44" s="138"/>
      <c r="O44" s="142"/>
      <c r="P44" s="142"/>
      <c r="Q44" s="142"/>
      <c r="R44" s="142"/>
    </row>
    <row r="45" spans="1:19" x14ac:dyDescent="0.25">
      <c r="A45" s="21"/>
      <c r="C45" s="10"/>
      <c r="D45" t="str">
        <f>Feuil2!O16</f>
        <v>Gueuses</v>
      </c>
      <c r="F45" s="59"/>
      <c r="G45" t="s">
        <v>23</v>
      </c>
      <c r="H45" s="151"/>
      <c r="I45" s="151"/>
      <c r="J45" s="2"/>
      <c r="L45" s="138" t="str">
        <f>Feuil2!J44</f>
        <v>3. Avez-vous modifié la quille ou le bulbe de quille?</v>
      </c>
      <c r="M45" s="138"/>
      <c r="N45" s="138"/>
      <c r="O45" s="138"/>
      <c r="P45" s="138"/>
      <c r="Q45" s="64" t="s">
        <v>68</v>
      </c>
    </row>
    <row r="46" spans="1:19" x14ac:dyDescent="0.25">
      <c r="A46" s="21"/>
      <c r="C46" s="10"/>
      <c r="D46" t="str">
        <f>Feuil2!P16</f>
        <v>Bau max</v>
      </c>
      <c r="F46" s="58"/>
      <c r="G46" t="s">
        <v>22</v>
      </c>
      <c r="H46" s="151"/>
      <c r="I46" s="151"/>
      <c r="J46" s="2"/>
      <c r="M46" s="138" t="str">
        <f>Feuil2!P44</f>
        <v>Si oui précisez:</v>
      </c>
      <c r="N46" s="138"/>
      <c r="O46" s="142"/>
      <c r="P46" s="142"/>
      <c r="Q46" s="142"/>
      <c r="R46" s="142"/>
    </row>
    <row r="47" spans="1:19" x14ac:dyDescent="0.25">
      <c r="A47" s="21"/>
      <c r="C47" s="10"/>
      <c r="D47" t="str">
        <f>Feuil2!Q16</f>
        <v>Tirant d'eau</v>
      </c>
      <c r="F47" s="58"/>
      <c r="G47" t="s">
        <v>22</v>
      </c>
      <c r="H47" s="151"/>
      <c r="I47" s="151"/>
      <c r="J47" s="2"/>
      <c r="L47" s="138" t="str">
        <f>Feuil2!M44</f>
        <v>4. Avez-vous modifié le gréement?</v>
      </c>
      <c r="M47" s="138"/>
      <c r="N47" s="138"/>
      <c r="O47" s="138"/>
      <c r="P47" s="138"/>
      <c r="Q47" s="64" t="s">
        <v>68</v>
      </c>
    </row>
    <row r="48" spans="1:19" x14ac:dyDescent="0.25">
      <c r="A48" s="21"/>
      <c r="B48" s="91" t="str">
        <f>Feuil2!E74</f>
        <v>NOUVEAU en 2020</v>
      </c>
      <c r="C48" s="10"/>
      <c r="D48" t="str">
        <f>Feuil2!R16</f>
        <v>Poids du bulbe</v>
      </c>
      <c r="F48" s="59"/>
      <c r="G48" t="s">
        <v>23</v>
      </c>
      <c r="H48" s="151"/>
      <c r="I48" s="151"/>
      <c r="J48" s="2"/>
      <c r="M48" s="138" t="str">
        <f>Feuil2!P44</f>
        <v>Si oui précisez:</v>
      </c>
      <c r="N48" s="138"/>
      <c r="O48" s="142"/>
      <c r="P48" s="142"/>
      <c r="Q48" s="142"/>
      <c r="R48" s="142"/>
    </row>
    <row r="49" spans="1:18" x14ac:dyDescent="0.25">
      <c r="A49" s="21"/>
      <c r="C49" s="10"/>
      <c r="D49" s="126" t="str">
        <f>Feuil2!S16</f>
        <v>Matériau inséré dans le voile de quille</v>
      </c>
      <c r="E49" s="126"/>
      <c r="F49" s="197"/>
      <c r="G49" s="203" t="s">
        <v>23</v>
      </c>
      <c r="H49" s="199"/>
      <c r="I49" s="200"/>
      <c r="J49" s="2"/>
      <c r="L49" s="138" t="str">
        <f>Feuil2!N44</f>
        <v>5. Avez-vous modifié/changé le(s) safran(s)?</v>
      </c>
      <c r="M49" s="138"/>
      <c r="N49" s="138"/>
      <c r="O49" s="138"/>
      <c r="P49" s="138"/>
      <c r="Q49" s="64" t="s">
        <v>68</v>
      </c>
    </row>
    <row r="50" spans="1:18" x14ac:dyDescent="0.25">
      <c r="A50" s="21"/>
      <c r="C50" s="10"/>
      <c r="D50" s="126"/>
      <c r="E50" s="126"/>
      <c r="F50" s="198"/>
      <c r="G50" s="203"/>
      <c r="H50" s="201"/>
      <c r="I50" s="202"/>
      <c r="J50" s="2"/>
      <c r="M50" s="138" t="str">
        <f>Feuil2!P44</f>
        <v>Si oui précisez:</v>
      </c>
      <c r="N50" s="138"/>
      <c r="O50" s="142"/>
      <c r="P50" s="142"/>
      <c r="Q50" s="142"/>
      <c r="R50" s="142"/>
    </row>
    <row r="51" spans="1:18" x14ac:dyDescent="0.25">
      <c r="A51" s="21"/>
      <c r="C51" s="16" t="str">
        <f>Feuil2!T16</f>
        <v>Quilles relevables :</v>
      </c>
      <c r="I51" s="11"/>
    </row>
    <row r="52" spans="1:18" x14ac:dyDescent="0.25">
      <c r="A52" s="21"/>
      <c r="C52" s="10"/>
      <c r="D52" t="str">
        <f>Feuil2!U16</f>
        <v>Tirant d'eau max.</v>
      </c>
      <c r="F52" s="58"/>
      <c r="G52" t="s">
        <v>22</v>
      </c>
      <c r="H52" s="151"/>
      <c r="I52" s="151"/>
      <c r="J52" s="2"/>
      <c r="L52" s="148" t="str">
        <f>Feuil2!O44</f>
        <v>Détails additionnels :</v>
      </c>
      <c r="M52" s="149"/>
      <c r="N52" s="150"/>
    </row>
    <row r="53" spans="1:18" x14ac:dyDescent="0.25">
      <c r="A53" s="21"/>
      <c r="C53" s="12"/>
      <c r="D53" s="13" t="str">
        <f>Feuil2!V16</f>
        <v>Tirant d'eau min.</v>
      </c>
      <c r="E53" s="13"/>
      <c r="F53" s="58"/>
      <c r="G53" s="13" t="s">
        <v>22</v>
      </c>
      <c r="H53" s="151"/>
      <c r="I53" s="151"/>
      <c r="J53" s="2"/>
      <c r="L53" s="169"/>
      <c r="M53" s="170"/>
      <c r="N53" s="170"/>
      <c r="O53" s="170"/>
      <c r="P53" s="170"/>
      <c r="Q53" s="170"/>
      <c r="R53" s="171"/>
    </row>
    <row r="54" spans="1:18" x14ac:dyDescent="0.25">
      <c r="A54" s="21"/>
      <c r="L54" s="172"/>
      <c r="M54" s="173"/>
      <c r="N54" s="173"/>
      <c r="O54" s="173"/>
      <c r="P54" s="173"/>
      <c r="Q54" s="173"/>
      <c r="R54" s="174"/>
    </row>
    <row r="55" spans="1:18" x14ac:dyDescent="0.25">
      <c r="A55" s="21"/>
      <c r="C55" s="15" t="str">
        <f>Feuil2!E23</f>
        <v>Gréement :</v>
      </c>
      <c r="D55" s="9" t="s">
        <v>33</v>
      </c>
      <c r="E55" s="9"/>
      <c r="F55" s="58"/>
      <c r="G55" s="9" t="s">
        <v>22</v>
      </c>
      <c r="H55" s="151"/>
      <c r="I55" s="151"/>
      <c r="J55" s="2"/>
      <c r="L55" s="172"/>
      <c r="M55" s="173"/>
      <c r="N55" s="173"/>
      <c r="O55" s="173"/>
      <c r="P55" s="173"/>
      <c r="Q55" s="173"/>
      <c r="R55" s="174"/>
    </row>
    <row r="56" spans="1:18" x14ac:dyDescent="0.25">
      <c r="A56" s="21"/>
      <c r="C56" s="10"/>
      <c r="D56" t="s">
        <v>34</v>
      </c>
      <c r="F56" s="58"/>
      <c r="G56" t="s">
        <v>22</v>
      </c>
      <c r="H56" s="151"/>
      <c r="I56" s="151"/>
      <c r="J56" s="2"/>
      <c r="L56" s="175"/>
      <c r="M56" s="173"/>
      <c r="N56" s="173"/>
      <c r="O56" s="173"/>
      <c r="P56" s="173"/>
      <c r="Q56" s="173"/>
      <c r="R56" s="174"/>
    </row>
    <row r="57" spans="1:18" x14ac:dyDescent="0.25">
      <c r="A57" s="21"/>
      <c r="C57" s="10"/>
      <c r="D57" t="s">
        <v>35</v>
      </c>
      <c r="F57" s="58"/>
      <c r="G57" t="s">
        <v>22</v>
      </c>
      <c r="H57" s="151"/>
      <c r="I57" s="151"/>
      <c r="J57" s="2"/>
      <c r="L57" s="175"/>
      <c r="M57" s="173"/>
      <c r="N57" s="173"/>
      <c r="O57" s="173"/>
      <c r="P57" s="173"/>
      <c r="Q57" s="173"/>
      <c r="R57" s="174"/>
    </row>
    <row r="58" spans="1:18" x14ac:dyDescent="0.25">
      <c r="A58" s="21"/>
      <c r="C58" s="10"/>
      <c r="D58" t="s">
        <v>36</v>
      </c>
      <c r="F58" s="58"/>
      <c r="G58" t="s">
        <v>22</v>
      </c>
      <c r="H58" s="151"/>
      <c r="I58" s="151"/>
      <c r="J58" s="2"/>
      <c r="L58" s="175"/>
      <c r="M58" s="173"/>
      <c r="N58" s="173"/>
      <c r="O58" s="173"/>
      <c r="P58" s="173"/>
      <c r="Q58" s="173"/>
      <c r="R58" s="174"/>
    </row>
    <row r="59" spans="1:18" x14ac:dyDescent="0.25">
      <c r="A59" s="21"/>
      <c r="C59" s="12"/>
      <c r="D59" s="13" t="s">
        <v>37</v>
      </c>
      <c r="E59" s="13"/>
      <c r="F59" s="58"/>
      <c r="G59" s="13" t="s">
        <v>22</v>
      </c>
      <c r="H59" s="151"/>
      <c r="I59" s="151"/>
      <c r="J59" s="2"/>
      <c r="L59" s="175"/>
      <c r="M59" s="173"/>
      <c r="N59" s="173"/>
      <c r="O59" s="173"/>
      <c r="P59" s="173"/>
      <c r="Q59" s="173"/>
      <c r="R59" s="174"/>
    </row>
    <row r="60" spans="1:18" x14ac:dyDescent="0.25">
      <c r="A60" s="21"/>
      <c r="L60" s="175"/>
      <c r="M60" s="173"/>
      <c r="N60" s="173"/>
      <c r="O60" s="173"/>
      <c r="P60" s="173"/>
      <c r="Q60" s="173"/>
      <c r="R60" s="174"/>
    </row>
    <row r="61" spans="1:18" x14ac:dyDescent="0.25">
      <c r="A61" s="21"/>
      <c r="C61" s="15" t="str">
        <f>Feuil2!F23</f>
        <v>Voile d'avant :</v>
      </c>
      <c r="D61" s="9" t="s">
        <v>270</v>
      </c>
      <c r="E61" s="9"/>
      <c r="F61" s="58"/>
      <c r="G61" s="9" t="s">
        <v>22</v>
      </c>
      <c r="H61" s="151"/>
      <c r="I61" s="151"/>
      <c r="J61" s="2"/>
      <c r="L61" s="175"/>
      <c r="M61" s="173"/>
      <c r="N61" s="173"/>
      <c r="O61" s="173"/>
      <c r="P61" s="173"/>
      <c r="Q61" s="173"/>
      <c r="R61" s="174"/>
    </row>
    <row r="62" spans="1:18" x14ac:dyDescent="0.25">
      <c r="A62" s="21"/>
      <c r="C62" s="52" t="str">
        <f>Feuil2!G23</f>
        <v>**Merci de confirmer la valeur de HLUmax même si elle n'est pas modifiée par rapport au précédant certificat.</v>
      </c>
      <c r="E62" s="51"/>
      <c r="I62" s="11"/>
      <c r="L62" s="175"/>
      <c r="M62" s="173"/>
      <c r="N62" s="173"/>
      <c r="O62" s="173"/>
      <c r="P62" s="173"/>
      <c r="Q62" s="173"/>
      <c r="R62" s="174"/>
    </row>
    <row r="63" spans="1:18" x14ac:dyDescent="0.25">
      <c r="A63" s="21"/>
      <c r="C63" s="10"/>
      <c r="D63" t="s">
        <v>271</v>
      </c>
      <c r="F63" s="58"/>
      <c r="G63" t="s">
        <v>22</v>
      </c>
      <c r="H63" s="151"/>
      <c r="I63" s="151"/>
      <c r="J63" s="2"/>
      <c r="L63" s="175"/>
      <c r="M63" s="173"/>
      <c r="N63" s="173"/>
      <c r="O63" s="173"/>
      <c r="P63" s="173"/>
      <c r="Q63" s="173"/>
      <c r="R63" s="174"/>
    </row>
    <row r="64" spans="1:18" x14ac:dyDescent="0.25">
      <c r="A64" s="21"/>
      <c r="C64" s="10"/>
      <c r="D64" t="s">
        <v>272</v>
      </c>
      <c r="F64" s="58"/>
      <c r="G64" t="s">
        <v>22</v>
      </c>
      <c r="H64" s="151"/>
      <c r="I64" s="151"/>
      <c r="J64" s="2"/>
      <c r="L64" s="176"/>
      <c r="M64" s="177"/>
      <c r="N64" s="177"/>
      <c r="O64" s="177"/>
      <c r="P64" s="177"/>
      <c r="Q64" s="177"/>
      <c r="R64" s="178"/>
    </row>
    <row r="65" spans="1:23" x14ac:dyDescent="0.25">
      <c r="A65" s="21"/>
      <c r="C65" s="10"/>
      <c r="D65" t="s">
        <v>40</v>
      </c>
      <c r="F65" s="58"/>
      <c r="G65" t="s">
        <v>22</v>
      </c>
      <c r="H65" s="151"/>
      <c r="I65" s="151"/>
      <c r="J65" s="2"/>
    </row>
    <row r="66" spans="1:23" x14ac:dyDescent="0.25">
      <c r="A66" s="21"/>
      <c r="C66" s="10"/>
      <c r="D66" t="s">
        <v>41</v>
      </c>
      <c r="F66" s="58"/>
      <c r="G66" t="s">
        <v>22</v>
      </c>
      <c r="H66" s="151"/>
      <c r="I66" s="151"/>
      <c r="J66" s="2"/>
    </row>
    <row r="67" spans="1:23" x14ac:dyDescent="0.25">
      <c r="A67" s="21"/>
      <c r="C67" s="10"/>
      <c r="D67" t="s">
        <v>42</v>
      </c>
      <c r="F67" s="58"/>
      <c r="G67" t="s">
        <v>22</v>
      </c>
      <c r="H67" s="151"/>
      <c r="I67" s="151"/>
      <c r="J67" s="2"/>
    </row>
    <row r="68" spans="1:23" x14ac:dyDescent="0.25">
      <c r="A68" s="21"/>
      <c r="C68" s="10"/>
      <c r="F68" s="3" t="str">
        <f>Feuil2!H23</f>
        <v>HSA calculé</v>
      </c>
      <c r="G68" s="17">
        <f>IF($F$69&gt;$I$70,(0.0625*($F$63+$F$69)*(4*$F$64+6*$F$65+3*$F$66+2*$F$67+0.09)),(0.0625*$F$63*(4*$F$64+6*$F$65+3*$F$66+2*$F$67+0.09)))</f>
        <v>0</v>
      </c>
      <c r="H68" t="s">
        <v>44</v>
      </c>
      <c r="I68" s="11"/>
      <c r="L68" s="47" t="str">
        <f>Feuil2!J74</f>
        <v>Traitement de vos données personnelles</v>
      </c>
    </row>
    <row r="69" spans="1:23" x14ac:dyDescent="0.25">
      <c r="A69" s="21"/>
      <c r="C69" s="24" t="str">
        <f>Feuil2!I23</f>
        <v>Flèche de bordure si &gt;7,5% LP</v>
      </c>
      <c r="D69" s="13"/>
      <c r="E69" s="30"/>
      <c r="F69" s="58"/>
      <c r="G69" s="13" t="s">
        <v>22</v>
      </c>
      <c r="H69" s="151" t="s">
        <v>46</v>
      </c>
      <c r="I69" s="151"/>
      <c r="J69" s="2"/>
      <c r="L69" s="99"/>
      <c r="M69" s="99"/>
      <c r="N69" s="99"/>
      <c r="O69" s="99"/>
      <c r="P69" s="99"/>
      <c r="Q69" s="99"/>
      <c r="R69" s="99"/>
    </row>
    <row r="70" spans="1:23" x14ac:dyDescent="0.25">
      <c r="A70" s="21"/>
      <c r="C70" s="47"/>
      <c r="E70" s="48"/>
      <c r="H70" s="49" t="s">
        <v>47</v>
      </c>
      <c r="I70" s="50">
        <f>0.075*$F$64</f>
        <v>0</v>
      </c>
      <c r="J70" s="55"/>
      <c r="K70" s="25"/>
      <c r="L70" s="114" t="str">
        <f>Feuil2!K74</f>
        <v>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v>
      </c>
      <c r="M70" s="115"/>
      <c r="N70" s="115"/>
      <c r="O70" s="115"/>
      <c r="P70" s="115"/>
      <c r="Q70" s="115"/>
      <c r="R70" s="116"/>
    </row>
    <row r="71" spans="1:23" x14ac:dyDescent="0.25">
      <c r="A71" s="21"/>
      <c r="L71" s="117"/>
      <c r="M71" s="118"/>
      <c r="N71" s="118"/>
      <c r="O71" s="118"/>
      <c r="P71" s="118"/>
      <c r="Q71" s="118"/>
      <c r="R71" s="119"/>
    </row>
    <row r="72" spans="1:23" x14ac:dyDescent="0.25">
      <c r="A72" s="21"/>
      <c r="C72" s="15" t="str">
        <f>Feuil2!J23</f>
        <v>Grand-voile :</v>
      </c>
      <c r="D72" s="9" t="s">
        <v>48</v>
      </c>
      <c r="E72" s="9"/>
      <c r="F72" s="58"/>
      <c r="G72" s="9" t="s">
        <v>22</v>
      </c>
      <c r="H72" s="151"/>
      <c r="I72" s="151"/>
      <c r="J72" s="2"/>
      <c r="L72" s="117"/>
      <c r="M72" s="118"/>
      <c r="N72" s="118"/>
      <c r="O72" s="118"/>
      <c r="P72" s="118"/>
      <c r="Q72" s="118"/>
      <c r="R72" s="119"/>
    </row>
    <row r="73" spans="1:23" x14ac:dyDescent="0.25">
      <c r="A73" s="21"/>
      <c r="C73" s="10"/>
      <c r="D73" t="s">
        <v>49</v>
      </c>
      <c r="F73" s="58"/>
      <c r="G73" t="s">
        <v>22</v>
      </c>
      <c r="H73" s="151"/>
      <c r="I73" s="151"/>
      <c r="J73" s="2"/>
      <c r="L73" s="117"/>
      <c r="M73" s="118"/>
      <c r="N73" s="118"/>
      <c r="O73" s="118"/>
      <c r="P73" s="118"/>
      <c r="Q73" s="118"/>
      <c r="R73" s="119"/>
    </row>
    <row r="74" spans="1:23" x14ac:dyDescent="0.25">
      <c r="A74" s="21"/>
      <c r="C74" s="12"/>
      <c r="D74" s="13" t="s">
        <v>50</v>
      </c>
      <c r="E74" s="13"/>
      <c r="F74" s="58"/>
      <c r="G74" s="13" t="s">
        <v>22</v>
      </c>
      <c r="H74" s="151"/>
      <c r="I74" s="151"/>
      <c r="J74" s="2"/>
      <c r="L74" s="117"/>
      <c r="M74" s="118"/>
      <c r="N74" s="118"/>
      <c r="O74" s="118"/>
      <c r="P74" s="118"/>
      <c r="Q74" s="118"/>
      <c r="R74" s="119"/>
    </row>
    <row r="75" spans="1:23" ht="13.8" thickBot="1" x14ac:dyDescent="0.3">
      <c r="A75" s="21"/>
      <c r="L75" s="117"/>
      <c r="M75" s="118"/>
      <c r="N75" s="118"/>
      <c r="O75" s="118"/>
      <c r="P75" s="118"/>
      <c r="Q75" s="118"/>
      <c r="R75" s="119"/>
    </row>
    <row r="76" spans="1:23" ht="14.4" thickTop="1" thickBot="1" x14ac:dyDescent="0.3">
      <c r="A76" s="21"/>
      <c r="B76" s="91"/>
      <c r="C76" s="15" t="str">
        <f>Feuil2!M23</f>
        <v>Spinnakers :</v>
      </c>
      <c r="D76" s="87" t="str">
        <f>Feuil2!N23</f>
        <v>Nombre de spis à bord En Course</v>
      </c>
      <c r="E76" s="9"/>
      <c r="F76" s="89"/>
      <c r="G76" s="9"/>
      <c r="H76" s="151"/>
      <c r="I76" s="151"/>
      <c r="J76" s="2"/>
      <c r="L76" s="117"/>
      <c r="M76" s="118"/>
      <c r="N76" s="118"/>
      <c r="O76" s="118"/>
      <c r="P76" s="118"/>
      <c r="Q76" s="118"/>
      <c r="R76" s="119"/>
    </row>
    <row r="77" spans="1:23" s="88" customFormat="1" ht="27" customHeight="1" thickTop="1" x14ac:dyDescent="0.25">
      <c r="A77" s="94"/>
      <c r="B77" s="91" t="str">
        <f>Feuil2!E74</f>
        <v>NOUVEAU en 2020</v>
      </c>
      <c r="C77" s="95"/>
      <c r="D77" s="88" t="str">
        <f>Feuil2!O23</f>
        <v>Tangon, bout dehors,…</v>
      </c>
      <c r="F77" s="164" t="s">
        <v>68</v>
      </c>
      <c r="G77" s="164"/>
      <c r="H77" s="164"/>
      <c r="I77" s="165"/>
      <c r="J77" s="95"/>
      <c r="L77" s="95"/>
      <c r="M77" s="104"/>
      <c r="N77" s="104"/>
      <c r="O77" s="104"/>
      <c r="P77" s="104"/>
      <c r="Q77" s="104"/>
      <c r="R77" s="105"/>
      <c r="S77" s="96"/>
      <c r="T77" s="96"/>
      <c r="U77" s="96"/>
      <c r="V77" s="96"/>
      <c r="W77" s="96"/>
    </row>
    <row r="78" spans="1:23" x14ac:dyDescent="0.25">
      <c r="A78" s="21"/>
      <c r="C78" s="10"/>
      <c r="I78" s="11"/>
      <c r="L78" s="120" t="str">
        <f>Feuil2!L74</f>
        <v>Cependant, nous souhaiterions vous adresser occasionnellement par courriel des lettres d'actualité, offres ou promotions émanant de l'UNCL ou de ses partenaires. Si vous acceptez de recevoir de telles communications, merci de cocher la case ci-contre.</v>
      </c>
      <c r="M78" s="121"/>
      <c r="N78" s="121"/>
      <c r="O78" s="121"/>
      <c r="P78" s="121"/>
      <c r="Q78" s="121"/>
      <c r="R78" s="122"/>
    </row>
    <row r="79" spans="1:23" x14ac:dyDescent="0.25">
      <c r="A79" s="21"/>
      <c r="C79" s="16" t="str">
        <f>Feuil2!P23</f>
        <v>Spi symétrique :</v>
      </c>
      <c r="E79" t="s">
        <v>52</v>
      </c>
      <c r="F79" s="59"/>
      <c r="G79" t="s">
        <v>22</v>
      </c>
      <c r="H79" s="151"/>
      <c r="I79" s="151"/>
      <c r="J79" s="2"/>
      <c r="L79" s="120"/>
      <c r="M79" s="121"/>
      <c r="N79" s="121"/>
      <c r="O79" s="121"/>
      <c r="P79" s="121"/>
      <c r="Q79" s="121"/>
      <c r="R79" s="122"/>
    </row>
    <row r="80" spans="1:23" x14ac:dyDescent="0.25">
      <c r="A80" s="21"/>
      <c r="C80" s="10"/>
      <c r="E80" t="s">
        <v>53</v>
      </c>
      <c r="F80" s="59"/>
      <c r="G80" t="s">
        <v>22</v>
      </c>
      <c r="H80" s="151"/>
      <c r="I80" s="151"/>
      <c r="J80" s="2"/>
      <c r="L80" s="120"/>
      <c r="M80" s="121"/>
      <c r="N80" s="121"/>
      <c r="O80" s="121"/>
      <c r="P80" s="121"/>
      <c r="Q80" s="121"/>
      <c r="R80" s="122"/>
    </row>
    <row r="81" spans="1:19" x14ac:dyDescent="0.25">
      <c r="A81" s="21"/>
      <c r="C81" s="10"/>
      <c r="E81" t="s">
        <v>273</v>
      </c>
      <c r="F81" s="59"/>
      <c r="G81" t="s">
        <v>22</v>
      </c>
      <c r="H81" s="151"/>
      <c r="I81" s="151"/>
      <c r="J81" s="2"/>
      <c r="L81" s="120"/>
      <c r="M81" s="121"/>
      <c r="N81" s="121"/>
      <c r="O81" s="121"/>
      <c r="P81" s="121"/>
      <c r="Q81" s="121"/>
      <c r="R81" s="122"/>
    </row>
    <row r="82" spans="1:19" x14ac:dyDescent="0.25">
      <c r="A82" s="21"/>
      <c r="C82" s="10"/>
      <c r="E82" t="s">
        <v>54</v>
      </c>
      <c r="F82" s="59"/>
      <c r="G82" t="s">
        <v>22</v>
      </c>
      <c r="H82" s="151"/>
      <c r="I82" s="151"/>
      <c r="J82" s="2"/>
      <c r="L82" s="123"/>
      <c r="M82" s="124"/>
      <c r="N82" s="124"/>
      <c r="O82" s="124"/>
      <c r="P82" s="124"/>
      <c r="Q82" s="124"/>
      <c r="R82" s="125"/>
    </row>
    <row r="83" spans="1:19" x14ac:dyDescent="0.25">
      <c r="A83" s="21"/>
      <c r="C83" s="10"/>
      <c r="D83" s="19" t="str">
        <f>Feuil2!Q23</f>
        <v xml:space="preserve">ou </v>
      </c>
      <c r="E83" t="s">
        <v>55</v>
      </c>
      <c r="F83" s="59"/>
      <c r="G83" t="s">
        <v>44</v>
      </c>
      <c r="H83" s="151"/>
      <c r="I83" s="151"/>
      <c r="J83" s="2"/>
    </row>
    <row r="84" spans="1:19" x14ac:dyDescent="0.25">
      <c r="A84" s="21"/>
      <c r="C84" s="10"/>
      <c r="F84" s="3" t="str">
        <f>Feuil2!R23</f>
        <v>SPA calculé</v>
      </c>
      <c r="G84" s="17">
        <f>(($F$79+$F$80)/2)*(($F$81+(4*$F$82))/5)*0.83</f>
        <v>0</v>
      </c>
      <c r="H84" t="s">
        <v>44</v>
      </c>
      <c r="I84" s="11"/>
      <c r="L84" s="29" t="str">
        <f>Feuil2!E44</f>
        <v xml:space="preserve">ATTENTION : </v>
      </c>
    </row>
    <row r="85" spans="1:19" x14ac:dyDescent="0.25">
      <c r="A85" s="21"/>
      <c r="C85" s="16" t="str">
        <f>Feuil2!S23</f>
        <v>Spi asymétrique :</v>
      </c>
      <c r="E85" t="s">
        <v>57</v>
      </c>
      <c r="F85" s="59"/>
      <c r="G85" t="s">
        <v>22</v>
      </c>
      <c r="H85" s="151"/>
      <c r="I85" s="151"/>
      <c r="J85" s="2"/>
      <c r="L85" s="126" t="str">
        <f>Feuil2!F44</f>
        <v>Si vous disposez d'un Certificat Endorsed toute modification doit être officiellement 
mesurée ou pesée.</v>
      </c>
      <c r="M85" s="126"/>
      <c r="N85" s="126"/>
      <c r="O85" s="126"/>
      <c r="P85" s="126"/>
      <c r="Q85" s="126"/>
      <c r="R85" s="126"/>
      <c r="S85" s="126"/>
    </row>
    <row r="86" spans="1:19" x14ac:dyDescent="0.25">
      <c r="A86" s="21"/>
      <c r="C86" s="10"/>
      <c r="E86" t="s">
        <v>58</v>
      </c>
      <c r="F86" s="59"/>
      <c r="G86" t="s">
        <v>22</v>
      </c>
      <c r="H86" s="151"/>
      <c r="I86" s="151"/>
      <c r="J86" s="2"/>
      <c r="L86" s="126"/>
      <c r="M86" s="126"/>
      <c r="N86" s="126"/>
      <c r="O86" s="126"/>
      <c r="P86" s="126"/>
      <c r="Q86" s="126"/>
      <c r="R86" s="126"/>
      <c r="S86" s="126"/>
    </row>
    <row r="87" spans="1:19" x14ac:dyDescent="0.25">
      <c r="A87" s="21"/>
      <c r="C87" s="10"/>
      <c r="E87" t="s">
        <v>274</v>
      </c>
      <c r="F87" s="59"/>
      <c r="G87" t="s">
        <v>22</v>
      </c>
      <c r="H87" s="151"/>
      <c r="I87" s="151"/>
      <c r="J87" s="2"/>
      <c r="L87" s="45"/>
      <c r="M87" s="45"/>
      <c r="N87" s="45"/>
      <c r="O87" s="45"/>
      <c r="P87" s="45"/>
      <c r="Q87" s="45"/>
      <c r="R87" s="45"/>
      <c r="S87" s="45"/>
    </row>
    <row r="88" spans="1:19" x14ac:dyDescent="0.25">
      <c r="A88" s="21"/>
      <c r="C88" s="10"/>
      <c r="E88" t="s">
        <v>59</v>
      </c>
      <c r="F88" s="59"/>
      <c r="G88" t="s">
        <v>22</v>
      </c>
      <c r="H88" s="151"/>
      <c r="I88" s="151"/>
      <c r="J88" s="2"/>
      <c r="L88" s="127" t="str">
        <f>Feuil2!E51</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M88" s="128"/>
      <c r="N88" s="128"/>
      <c r="O88" s="128"/>
      <c r="P88" s="128"/>
      <c r="Q88" s="128"/>
      <c r="R88" s="129"/>
      <c r="S88" s="45"/>
    </row>
    <row r="89" spans="1:19" x14ac:dyDescent="0.25">
      <c r="A89" s="21"/>
      <c r="C89" s="10"/>
      <c r="D89" s="19" t="str">
        <f>Feuil2!Q23</f>
        <v xml:space="preserve">ou </v>
      </c>
      <c r="E89" t="s">
        <v>55</v>
      </c>
      <c r="F89" s="59"/>
      <c r="G89" t="s">
        <v>44</v>
      </c>
      <c r="H89" s="151"/>
      <c r="I89" s="151"/>
      <c r="J89" s="2"/>
      <c r="L89" s="130"/>
      <c r="M89" s="131"/>
      <c r="N89" s="131"/>
      <c r="O89" s="131"/>
      <c r="P89" s="131"/>
      <c r="Q89" s="131"/>
      <c r="R89" s="132"/>
      <c r="S89" s="45"/>
    </row>
    <row r="90" spans="1:19" x14ac:dyDescent="0.25">
      <c r="A90" s="21"/>
      <c r="C90" s="12"/>
      <c r="D90" s="13"/>
      <c r="E90" s="13"/>
      <c r="F90" s="3" t="str">
        <f>Feuil2!R23</f>
        <v>SPA calculé</v>
      </c>
      <c r="G90" s="17">
        <f>(($F$85+$F$86)/2)*(($F$87+(4*$F$88))/5)*0.83</f>
        <v>0</v>
      </c>
      <c r="H90" s="13" t="s">
        <v>44</v>
      </c>
      <c r="I90" s="14"/>
      <c r="L90" s="130"/>
      <c r="M90" s="131"/>
      <c r="N90" s="131"/>
      <c r="O90" s="131"/>
      <c r="P90" s="131"/>
      <c r="Q90" s="131"/>
      <c r="R90" s="132"/>
      <c r="S90" s="45"/>
    </row>
    <row r="91" spans="1:19" x14ac:dyDescent="0.25">
      <c r="A91" s="21"/>
      <c r="L91" s="130"/>
      <c r="M91" s="131"/>
      <c r="N91" s="131"/>
      <c r="O91" s="131"/>
      <c r="P91" s="131"/>
      <c r="Q91" s="131"/>
      <c r="R91" s="132"/>
      <c r="S91" s="45"/>
    </row>
    <row r="92" spans="1:19" x14ac:dyDescent="0.25">
      <c r="A92" s="21"/>
      <c r="C92" s="15" t="str">
        <f>Feuil2!T23</f>
        <v>Mizaine :</v>
      </c>
      <c r="D92" s="9"/>
      <c r="E92" s="9" t="s">
        <v>60</v>
      </c>
      <c r="F92" s="59"/>
      <c r="G92" s="9" t="s">
        <v>22</v>
      </c>
      <c r="H92" s="151"/>
      <c r="I92" s="151"/>
      <c r="J92" s="2"/>
      <c r="L92" s="130"/>
      <c r="M92" s="131"/>
      <c r="N92" s="131"/>
      <c r="O92" s="131"/>
      <c r="P92" s="131"/>
      <c r="Q92" s="131"/>
      <c r="R92" s="132"/>
      <c r="S92" s="45"/>
    </row>
    <row r="93" spans="1:19" x14ac:dyDescent="0.25">
      <c r="A93" s="21"/>
      <c r="C93" s="10"/>
      <c r="E93" t="s">
        <v>61</v>
      </c>
      <c r="F93" s="59"/>
      <c r="G93" t="s">
        <v>22</v>
      </c>
      <c r="H93" s="151"/>
      <c r="I93" s="151"/>
      <c r="J93" s="2"/>
      <c r="L93" s="130"/>
      <c r="M93" s="131"/>
      <c r="N93" s="131"/>
      <c r="O93" s="131"/>
      <c r="P93" s="131"/>
      <c r="Q93" s="131"/>
      <c r="R93" s="132"/>
      <c r="S93" s="45"/>
    </row>
    <row r="94" spans="1:19" x14ac:dyDescent="0.25">
      <c r="A94" s="21"/>
      <c r="C94" s="10"/>
      <c r="E94" t="s">
        <v>62</v>
      </c>
      <c r="F94" s="59"/>
      <c r="G94" t="s">
        <v>22</v>
      </c>
      <c r="H94" s="151"/>
      <c r="I94" s="151"/>
      <c r="J94" s="2"/>
      <c r="L94" s="133"/>
      <c r="M94" s="134"/>
      <c r="N94" s="134"/>
      <c r="O94" s="134"/>
      <c r="P94" s="134"/>
      <c r="Q94" s="134"/>
      <c r="R94" s="135"/>
      <c r="S94" s="45"/>
    </row>
    <row r="95" spans="1:19" x14ac:dyDescent="0.25">
      <c r="A95" s="21"/>
      <c r="C95" s="12"/>
      <c r="D95" s="13"/>
      <c r="E95" s="13" t="s">
        <v>63</v>
      </c>
      <c r="F95" s="59"/>
      <c r="G95" s="13" t="s">
        <v>22</v>
      </c>
      <c r="H95" s="151"/>
      <c r="I95" s="151"/>
      <c r="J95" s="2"/>
      <c r="L95" s="136" t="str">
        <f>Feuil2!F51</f>
        <v>Lu et accepté:</v>
      </c>
      <c r="M95" s="136"/>
      <c r="N95" s="136"/>
      <c r="O95" s="136"/>
      <c r="P95" s="65"/>
      <c r="Q95" s="65"/>
      <c r="R95" s="65"/>
      <c r="S95" s="45"/>
    </row>
    <row r="96" spans="1:19" ht="13.8" thickBot="1" x14ac:dyDescent="0.3">
      <c r="A96" s="21"/>
      <c r="L96" s="137"/>
      <c r="M96" s="137"/>
      <c r="N96" s="137"/>
      <c r="O96" s="137"/>
      <c r="P96" s="90"/>
      <c r="Q96" s="90"/>
      <c r="R96" s="90"/>
      <c r="S96" s="45"/>
    </row>
    <row r="97" spans="1:19" ht="25.8" customHeight="1" thickBot="1" x14ac:dyDescent="0.35">
      <c r="A97" s="21"/>
      <c r="C97" s="144" t="str">
        <f>Feuil2!E37</f>
        <v>CONFIGURATION DE COURSE ET AMENAGEMENTS INTERIEURS</v>
      </c>
      <c r="D97" s="145"/>
      <c r="E97" s="145"/>
      <c r="F97" s="145"/>
      <c r="G97" s="145"/>
      <c r="H97" s="145"/>
      <c r="I97" s="146"/>
      <c r="J97" s="5"/>
      <c r="L97" s="109" t="s">
        <v>179</v>
      </c>
      <c r="M97" s="110"/>
      <c r="N97" s="110"/>
      <c r="O97" s="111"/>
      <c r="P97" s="57" t="str">
        <f>Feuil2!I51</f>
        <v>Nom</v>
      </c>
      <c r="Q97" s="112"/>
      <c r="R97" s="113"/>
    </row>
    <row r="98" spans="1:19" ht="5.25" customHeight="1" x14ac:dyDescent="0.25">
      <c r="A98" s="21"/>
    </row>
    <row r="99" spans="1:19" ht="38.25" customHeight="1" x14ac:dyDescent="0.25">
      <c r="A99" s="21"/>
      <c r="C99" s="147" t="str">
        <f>Feuil2!F37</f>
        <v>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v>
      </c>
      <c r="D99" s="147"/>
      <c r="E99" s="147"/>
      <c r="F99" s="147"/>
      <c r="G99" s="147"/>
      <c r="H99" s="147"/>
      <c r="I99" s="147"/>
      <c r="J99" s="56"/>
    </row>
    <row r="100" spans="1:19" x14ac:dyDescent="0.25">
      <c r="A100" s="21"/>
    </row>
    <row r="101" spans="1:19" x14ac:dyDescent="0.25">
      <c r="A101" s="21"/>
      <c r="C101" s="28" t="str">
        <f>Feuil2!G37</f>
        <v>Table de carré débarquée?</v>
      </c>
      <c r="D101" s="22"/>
      <c r="E101" s="27"/>
      <c r="F101" s="60" t="s">
        <v>68</v>
      </c>
    </row>
    <row r="102" spans="1:19" x14ac:dyDescent="0.25">
      <c r="A102" s="21"/>
      <c r="C102" s="28" t="str">
        <f>Feuil2!H37</f>
        <v>Cuisine débarquée?</v>
      </c>
      <c r="D102" s="22"/>
      <c r="E102" s="27"/>
      <c r="F102" s="60" t="s">
        <v>68</v>
      </c>
    </row>
    <row r="103" spans="1:19" x14ac:dyDescent="0.25">
      <c r="A103" s="21"/>
      <c r="C103" s="28" t="str">
        <f>Feuil2!I37</f>
        <v>Portes débarquées?</v>
      </c>
      <c r="D103" s="22"/>
      <c r="E103" s="27"/>
      <c r="F103" s="60" t="s">
        <v>68</v>
      </c>
      <c r="G103" t="str">
        <f>Feuil2!P37</f>
        <v>Si oui, combien?</v>
      </c>
      <c r="I103" s="62"/>
      <c r="J103" s="2"/>
    </row>
    <row r="104" spans="1:19" x14ac:dyDescent="0.25">
      <c r="A104" s="21"/>
      <c r="C104" s="28" t="str">
        <f>Feuil2!J37</f>
        <v>Planchers débarqués?</v>
      </c>
      <c r="D104" s="22"/>
      <c r="E104" s="27"/>
      <c r="F104" s="60" t="s">
        <v>68</v>
      </c>
      <c r="G104" t="str">
        <f>Feuil2!P37</f>
        <v>Si oui, combien?</v>
      </c>
      <c r="I104" s="62"/>
      <c r="J104" s="2"/>
    </row>
    <row r="105" spans="1:19" x14ac:dyDescent="0.25">
      <c r="A105" s="21"/>
      <c r="C105" s="28" t="str">
        <f>Feuil2!M37</f>
        <v>Coussins et matelas débarqués?</v>
      </c>
      <c r="D105" s="22"/>
      <c r="E105" s="27"/>
      <c r="F105" s="60" t="s">
        <v>68</v>
      </c>
      <c r="I105" s="2"/>
      <c r="J105" s="2"/>
    </row>
    <row r="106" spans="1:19" x14ac:dyDescent="0.25">
      <c r="A106" s="21"/>
      <c r="C106" s="28" t="str">
        <f>Feuil2!N37</f>
        <v>Coffres amovibles débarqués?</v>
      </c>
      <c r="D106" s="22"/>
      <c r="E106" s="27"/>
      <c r="F106" s="61" t="s">
        <v>68</v>
      </c>
      <c r="G106" t="str">
        <f>Feuil2!P37</f>
        <v>Si oui, combien?</v>
      </c>
      <c r="I106" s="62"/>
      <c r="J106" s="2"/>
    </row>
    <row r="107" spans="1:19" x14ac:dyDescent="0.25">
      <c r="A107" s="21"/>
      <c r="C107" s="28" t="str">
        <f>Feuil2!O37</f>
        <v>Autre éléments débarqués?</v>
      </c>
      <c r="D107" s="22"/>
      <c r="E107" s="22"/>
      <c r="F107" s="166"/>
      <c r="G107" s="167"/>
      <c r="H107" s="167"/>
      <c r="I107" s="168"/>
      <c r="J107" s="2"/>
    </row>
    <row r="112" spans="1:19" x14ac:dyDescent="0.25">
      <c r="S112" s="26"/>
    </row>
    <row r="114" spans="19:19" hidden="1" x14ac:dyDescent="0.25">
      <c r="S114" s="26"/>
    </row>
    <row r="115" spans="19:19" hidden="1" x14ac:dyDescent="0.25"/>
    <row r="116" spans="19:19" hidden="1" x14ac:dyDescent="0.25">
      <c r="S116" s="26"/>
    </row>
    <row r="117" spans="19:19" hidden="1" x14ac:dyDescent="0.25"/>
    <row r="118" spans="19:19" hidden="1" x14ac:dyDescent="0.25">
      <c r="S118" s="26"/>
    </row>
    <row r="119" spans="19:19" hidden="1" x14ac:dyDescent="0.25"/>
    <row r="120" spans="19:19" hidden="1" x14ac:dyDescent="0.25">
      <c r="S120" s="26"/>
    </row>
    <row r="121" spans="19:19" hidden="1" x14ac:dyDescent="0.25"/>
    <row r="122" spans="19:19" hidden="1" x14ac:dyDescent="0.25"/>
    <row r="123" spans="19:19" hidden="1" x14ac:dyDescent="0.25"/>
    <row r="124" spans="19:19" hidden="1" x14ac:dyDescent="0.25"/>
    <row r="125" spans="19:19" hidden="1" x14ac:dyDescent="0.25"/>
    <row r="126" spans="19:19" hidden="1" x14ac:dyDescent="0.25"/>
    <row r="127" spans="19:19" hidden="1" x14ac:dyDescent="0.25"/>
    <row r="128" spans="19:19" hidden="1" x14ac:dyDescent="0.25"/>
    <row r="129" spans="3:7" s="71" customFormat="1" hidden="1" x14ac:dyDescent="0.25">
      <c r="C129" s="71" t="s">
        <v>148</v>
      </c>
      <c r="D129" s="71" t="s">
        <v>149</v>
      </c>
      <c r="E129" s="71">
        <f>IF($F$5="Français",1,IF($F$5="English",2,3))</f>
        <v>1</v>
      </c>
    </row>
    <row r="130" spans="3:7" s="71" customFormat="1" hidden="1" x14ac:dyDescent="0.25">
      <c r="D130" s="71" t="s">
        <v>150</v>
      </c>
    </row>
    <row r="131" spans="3:7" s="71" customFormat="1" hidden="1" x14ac:dyDescent="0.25">
      <c r="D131" s="71" t="s">
        <v>196</v>
      </c>
    </row>
    <row r="132" spans="3:7" s="71" customFormat="1" hidden="1" x14ac:dyDescent="0.25"/>
    <row r="133" spans="3:7" s="71" customFormat="1" hidden="1" x14ac:dyDescent="0.25">
      <c r="C133" s="71" t="s">
        <v>283</v>
      </c>
      <c r="G133" s="71">
        <f>IF($F$10=$D$134,1,IF($F$10=$D$135,2,3))</f>
        <v>2</v>
      </c>
    </row>
    <row r="134" spans="3:7" s="71" customFormat="1" hidden="1" x14ac:dyDescent="0.25">
      <c r="D134" s="71" t="str">
        <f>Feuil2!H2</f>
        <v>Demande de revalidation de certificat IRC 2020</v>
      </c>
    </row>
    <row r="135" spans="3:7" s="71" customFormat="1" hidden="1" x14ac:dyDescent="0.25">
      <c r="D135" s="71" t="str">
        <f>Feuil2!I2</f>
        <v>Demande de modification de certificat IRC 2020</v>
      </c>
    </row>
    <row r="136" spans="3:7" s="71" customFormat="1" hidden="1" x14ac:dyDescent="0.25">
      <c r="D136" s="71" t="str">
        <f>Feuil2!J2</f>
        <v>Demande de simulation post-conception</v>
      </c>
    </row>
    <row r="137" spans="3:7" s="71" customFormat="1" hidden="1" x14ac:dyDescent="0.25"/>
    <row r="138" spans="3:7" s="71" customFormat="1" hidden="1" x14ac:dyDescent="0.25">
      <c r="C138" s="71" t="s">
        <v>64</v>
      </c>
    </row>
    <row r="139" spans="3:7" s="71" customFormat="1" hidden="1" x14ac:dyDescent="0.25">
      <c r="D139" s="71" t="str">
        <f>Feuil2!E30</f>
        <v>&lt;à préciser&gt;</v>
      </c>
    </row>
    <row r="140" spans="3:7" s="71" customFormat="1" hidden="1" x14ac:dyDescent="0.25">
      <c r="D140" s="71" t="str">
        <f>Feuil2!F30</f>
        <v>Ni tangon (spi ou voile d'avant), ni bout-dehors (le spi peut être amuré sur le pont)</v>
      </c>
    </row>
    <row r="141" spans="3:7" s="71" customFormat="1" hidden="1" x14ac:dyDescent="0.25">
      <c r="D141" s="71" t="str">
        <f>Feuil2!G30</f>
        <v>Bout-dehors seulement</v>
      </c>
    </row>
    <row r="142" spans="3:7" s="71" customFormat="1" hidden="1" x14ac:dyDescent="0.25">
      <c r="D142" s="71" t="str">
        <f>Feuil2!H30</f>
        <v>Tangon(s) pour spi et/ou voiles d'avant, PAS DE bout -dehors</v>
      </c>
    </row>
    <row r="143" spans="3:7" s="71" customFormat="1" hidden="1" x14ac:dyDescent="0.25">
      <c r="D143" s="71" t="str">
        <f>Feuil2!I30</f>
        <v>Tangon(s) pour spi et/ou voiles d'avant, ET bout -dehors</v>
      </c>
    </row>
    <row r="144" spans="3:7" s="71" customFormat="1" hidden="1" x14ac:dyDescent="0.25">
      <c r="D144" s="71" t="str">
        <f>Feuil2!J30</f>
        <v>Bout-dehors articulé</v>
      </c>
    </row>
    <row r="145" spans="3:4" s="71" customFormat="1" hidden="1" x14ac:dyDescent="0.25"/>
    <row r="146" spans="3:4" s="71" customFormat="1" hidden="1" x14ac:dyDescent="0.25"/>
    <row r="147" spans="3:4" s="71" customFormat="1" hidden="1" x14ac:dyDescent="0.25">
      <c r="C147" s="71" t="s">
        <v>69</v>
      </c>
    </row>
    <row r="148" spans="3:4" s="71" customFormat="1" hidden="1" x14ac:dyDescent="0.25">
      <c r="D148" s="71" t="str">
        <f>Feuil2!E9</f>
        <v>&lt;à préciser&gt;</v>
      </c>
    </row>
    <row r="149" spans="3:4" s="71" customFormat="1" hidden="1" x14ac:dyDescent="0.25">
      <c r="D149" s="72">
        <f>Feuil2!F9</f>
        <v>2019</v>
      </c>
    </row>
    <row r="150" spans="3:4" s="71" customFormat="1" hidden="1" x14ac:dyDescent="0.25">
      <c r="D150" s="72">
        <f>Feuil2!G9</f>
        <v>2018</v>
      </c>
    </row>
    <row r="151" spans="3:4" s="71" customFormat="1" hidden="1" x14ac:dyDescent="0.25">
      <c r="D151" s="72">
        <f>Feuil2!H9</f>
        <v>2017</v>
      </c>
    </row>
    <row r="152" spans="3:4" s="71" customFormat="1" hidden="1" x14ac:dyDescent="0.25">
      <c r="D152" s="72">
        <f>Feuil2!I9</f>
        <v>2016</v>
      </c>
    </row>
    <row r="153" spans="3:4" s="71" customFormat="1" hidden="1" x14ac:dyDescent="0.25">
      <c r="D153" s="72">
        <f>Feuil2!J9</f>
        <v>2015</v>
      </c>
    </row>
    <row r="154" spans="3:4" s="71" customFormat="1" hidden="1" x14ac:dyDescent="0.25">
      <c r="D154" s="72">
        <f>Feuil2!K9</f>
        <v>2014</v>
      </c>
    </row>
    <row r="155" spans="3:4" s="71" customFormat="1" hidden="1" x14ac:dyDescent="0.25">
      <c r="D155" s="72">
        <f>Feuil2!L9</f>
        <v>2013</v>
      </c>
    </row>
    <row r="156" spans="3:4" s="71" customFormat="1" hidden="1" x14ac:dyDescent="0.25">
      <c r="D156" s="72">
        <f>Feuil2!M9</f>
        <v>2012</v>
      </c>
    </row>
    <row r="157" spans="3:4" s="71" customFormat="1" hidden="1" x14ac:dyDescent="0.25">
      <c r="D157" s="72">
        <f>Feuil2!N9</f>
        <v>2011</v>
      </c>
    </row>
    <row r="158" spans="3:4" s="71" customFormat="1" hidden="1" x14ac:dyDescent="0.25">
      <c r="D158" s="72">
        <f>Feuil2!O9</f>
        <v>2010</v>
      </c>
    </row>
    <row r="159" spans="3:4" s="71" customFormat="1" hidden="1" x14ac:dyDescent="0.25">
      <c r="D159" s="72">
        <f>Feuil2!P9</f>
        <v>2009</v>
      </c>
    </row>
    <row r="160" spans="3:4" s="71" customFormat="1" hidden="1" x14ac:dyDescent="0.25">
      <c r="D160" s="72">
        <f>Feuil2!Q9</f>
        <v>2008</v>
      </c>
    </row>
    <row r="161" spans="3:6" s="71" customFormat="1" hidden="1" x14ac:dyDescent="0.25">
      <c r="D161" s="72">
        <f>Feuil2!R9</f>
        <v>2007</v>
      </c>
    </row>
    <row r="162" spans="3:6" s="71" customFormat="1" hidden="1" x14ac:dyDescent="0.25">
      <c r="D162" s="72">
        <f>Feuil2!S9</f>
        <v>2006</v>
      </c>
    </row>
    <row r="163" spans="3:6" s="71" customFormat="1" hidden="1" x14ac:dyDescent="0.25">
      <c r="D163" s="72">
        <f>Feuil2!T9</f>
        <v>2005</v>
      </c>
    </row>
    <row r="164" spans="3:6" s="71" customFormat="1" hidden="1" x14ac:dyDescent="0.25">
      <c r="D164" s="72">
        <f>Feuil2!U9</f>
        <v>2004</v>
      </c>
    </row>
    <row r="165" spans="3:6" s="71" customFormat="1" hidden="1" x14ac:dyDescent="0.25">
      <c r="D165" s="72">
        <f>Feuil2!V9</f>
        <v>2003</v>
      </c>
    </row>
    <row r="166" spans="3:6" s="71" customFormat="1" hidden="1" x14ac:dyDescent="0.25">
      <c r="D166" s="72">
        <f>Feuil2!W9</f>
        <v>2002</v>
      </c>
    </row>
    <row r="167" spans="3:6" s="71" customFormat="1" hidden="1" x14ac:dyDescent="0.25">
      <c r="D167" s="72" t="str">
        <f>Feuil2!X9</f>
        <v>&lt;2001</v>
      </c>
    </row>
    <row r="168" spans="3:6" s="71" customFormat="1" hidden="1" x14ac:dyDescent="0.25">
      <c r="C168" s="71" t="s">
        <v>71</v>
      </c>
    </row>
    <row r="169" spans="3:6" s="71" customFormat="1" hidden="1" x14ac:dyDescent="0.25"/>
    <row r="170" spans="3:6" s="71" customFormat="1" hidden="1" x14ac:dyDescent="0.25">
      <c r="D170" s="71" t="str">
        <f>Feuil2!Q37</f>
        <v>&lt;à préciser&gt;</v>
      </c>
      <c r="F170" s="71" t="str">
        <f>Feuil2!G65</f>
        <v>&lt;à préciser&gt;</v>
      </c>
    </row>
    <row r="171" spans="3:6" s="71" customFormat="1" hidden="1" x14ac:dyDescent="0.25">
      <c r="D171" s="71" t="str">
        <f>Feuil2!R37</f>
        <v>Non</v>
      </c>
      <c r="F171" s="71" t="str">
        <f>Feuil2!H67</f>
        <v>Oui</v>
      </c>
    </row>
    <row r="172" spans="3:6" s="71" customFormat="1" hidden="1" x14ac:dyDescent="0.25">
      <c r="D172" s="71" t="str">
        <f>Feuil2!S37</f>
        <v>Oui</v>
      </c>
      <c r="F172" s="71" t="str">
        <f>Feuil2!I67</f>
        <v>Non</v>
      </c>
    </row>
    <row r="173" spans="3:6" s="71" customFormat="1" hidden="1" x14ac:dyDescent="0.25">
      <c r="C173" s="71" t="s">
        <v>91</v>
      </c>
    </row>
    <row r="174" spans="3:6" s="71" customFormat="1" hidden="1" x14ac:dyDescent="0.25">
      <c r="D174" s="72"/>
    </row>
    <row r="175" spans="3:6" s="71" customFormat="1" hidden="1" x14ac:dyDescent="0.25">
      <c r="D175" s="72">
        <v>0</v>
      </c>
    </row>
    <row r="176" spans="3:6" s="71" customFormat="1" hidden="1" x14ac:dyDescent="0.25">
      <c r="D176" s="72">
        <v>1</v>
      </c>
    </row>
    <row r="177" spans="3:19" s="71" customFormat="1" hidden="1" x14ac:dyDescent="0.25">
      <c r="D177" s="72">
        <v>2</v>
      </c>
    </row>
    <row r="178" spans="3:19" s="71" customFormat="1" hidden="1" x14ac:dyDescent="0.25">
      <c r="D178" s="72">
        <v>3</v>
      </c>
    </row>
    <row r="179" spans="3:19" s="71" customFormat="1" hidden="1" x14ac:dyDescent="0.25">
      <c r="D179" s="72">
        <v>4</v>
      </c>
    </row>
    <row r="180" spans="3:19" s="71" customFormat="1" hidden="1" x14ac:dyDescent="0.25">
      <c r="D180" s="72">
        <v>5</v>
      </c>
    </row>
    <row r="181" spans="3:19" s="71" customFormat="1" hidden="1" x14ac:dyDescent="0.25">
      <c r="D181" s="72">
        <v>6</v>
      </c>
    </row>
    <row r="182" spans="3:19" s="71" customFormat="1" hidden="1" x14ac:dyDescent="0.25">
      <c r="D182" s="72">
        <v>7</v>
      </c>
    </row>
    <row r="183" spans="3:19" s="71" customFormat="1" hidden="1" x14ac:dyDescent="0.25">
      <c r="D183" s="72">
        <v>8</v>
      </c>
    </row>
    <row r="184" spans="3:19" s="71" customFormat="1" hidden="1" x14ac:dyDescent="0.25">
      <c r="D184" s="72">
        <v>9</v>
      </c>
    </row>
    <row r="185" spans="3:19" s="71" customFormat="1" hidden="1" x14ac:dyDescent="0.25">
      <c r="D185" s="72" t="s">
        <v>92</v>
      </c>
    </row>
    <row r="186" spans="3:19" s="71" customFormat="1" hidden="1" x14ac:dyDescent="0.25">
      <c r="C186" s="71" t="s">
        <v>183</v>
      </c>
      <c r="D186" s="72"/>
    </row>
    <row r="187" spans="3:19" s="71" customFormat="1" hidden="1" x14ac:dyDescent="0.25">
      <c r="D187" s="72"/>
    </row>
    <row r="188" spans="3:19" s="71" customFormat="1" hidden="1" x14ac:dyDescent="0.25">
      <c r="D188" s="72" t="str">
        <f>Feuil2!G51</f>
        <v>J'ai lu et j'accepte les conditions ci-dessus</v>
      </c>
    </row>
    <row r="189" spans="3:19" s="71" customFormat="1" hidden="1" x14ac:dyDescent="0.25">
      <c r="D189" s="72" t="str">
        <f>Feuil2!H51</f>
        <v>Je n'accepte pas les conditions ci-dessus</v>
      </c>
    </row>
    <row r="190" spans="3:19" hidden="1" x14ac:dyDescent="0.25">
      <c r="E190" s="44"/>
      <c r="L190" s="71"/>
      <c r="M190" s="71"/>
      <c r="N190" s="71"/>
      <c r="O190" s="71"/>
      <c r="P190" s="71"/>
      <c r="Q190" s="71"/>
      <c r="R190" s="71"/>
      <c r="S190" s="71"/>
    </row>
    <row r="191" spans="3:19" hidden="1" x14ac:dyDescent="0.25">
      <c r="E191" s="44"/>
      <c r="L191" s="71"/>
      <c r="M191" s="71"/>
      <c r="N191" s="71"/>
      <c r="O191" s="71"/>
      <c r="P191" s="71"/>
      <c r="Q191" s="71"/>
      <c r="R191" s="71"/>
      <c r="S191" s="71"/>
    </row>
    <row r="192" spans="3:19" hidden="1" x14ac:dyDescent="0.25">
      <c r="E192" s="44"/>
      <c r="L192" s="71"/>
      <c r="M192" s="71"/>
      <c r="N192" s="71"/>
      <c r="O192" s="71"/>
      <c r="P192" s="71"/>
      <c r="Q192" s="71"/>
      <c r="R192" s="71"/>
      <c r="S192" s="71"/>
    </row>
    <row r="193" spans="5:18" hidden="1" x14ac:dyDescent="0.25">
      <c r="L193" s="71"/>
      <c r="M193" s="71"/>
      <c r="N193" s="71"/>
      <c r="O193" s="71"/>
      <c r="P193" s="71"/>
      <c r="Q193" s="71"/>
      <c r="R193" s="71"/>
    </row>
    <row r="194" spans="5:18" hidden="1" x14ac:dyDescent="0.25">
      <c r="E194" s="44"/>
      <c r="L194" s="71"/>
      <c r="M194" s="71"/>
      <c r="N194" s="71"/>
      <c r="O194" s="71"/>
      <c r="P194" s="71"/>
      <c r="Q194" s="71"/>
      <c r="R194" s="71"/>
    </row>
    <row r="195" spans="5:18" x14ac:dyDescent="0.25">
      <c r="E195" s="44"/>
    </row>
    <row r="196" spans="5:18" x14ac:dyDescent="0.25">
      <c r="E196" s="44"/>
    </row>
    <row r="334" spans="3:3" x14ac:dyDescent="0.25">
      <c r="C334" t="b">
        <v>0</v>
      </c>
    </row>
  </sheetData>
  <sheetProtection password="DA4F" sheet="1" selectLockedCells="1"/>
  <mergeCells count="107">
    <mergeCell ref="V28:AA30"/>
    <mergeCell ref="Q17:R17"/>
    <mergeCell ref="C13:I13"/>
    <mergeCell ref="F22:I22"/>
    <mergeCell ref="F23:I23"/>
    <mergeCell ref="G24:I24"/>
    <mergeCell ref="G25:I25"/>
    <mergeCell ref="F19:I19"/>
    <mergeCell ref="F17:I17"/>
    <mergeCell ref="F18:I18"/>
    <mergeCell ref="D49:E50"/>
    <mergeCell ref="F49:F50"/>
    <mergeCell ref="H49:I50"/>
    <mergeCell ref="G49:G50"/>
    <mergeCell ref="A1:I1"/>
    <mergeCell ref="F20:I20"/>
    <mergeCell ref="F21:I21"/>
    <mergeCell ref="F15:I15"/>
    <mergeCell ref="F16:I16"/>
    <mergeCell ref="C5:E5"/>
    <mergeCell ref="F27:I27"/>
    <mergeCell ref="C31:I31"/>
    <mergeCell ref="G26:I26"/>
    <mergeCell ref="F28:I28"/>
    <mergeCell ref="C33:I33"/>
    <mergeCell ref="H35:I35"/>
    <mergeCell ref="C30:H30"/>
    <mergeCell ref="H39:I39"/>
    <mergeCell ref="H38:I38"/>
    <mergeCell ref="H36:I36"/>
    <mergeCell ref="H37:I37"/>
    <mergeCell ref="H46:I46"/>
    <mergeCell ref="H42:I42"/>
    <mergeCell ref="H41:I41"/>
    <mergeCell ref="H43:I43"/>
    <mergeCell ref="L53:R64"/>
    <mergeCell ref="H58:I58"/>
    <mergeCell ref="M48:N48"/>
    <mergeCell ref="H47:I47"/>
    <mergeCell ref="H63:I63"/>
    <mergeCell ref="H40:I40"/>
    <mergeCell ref="H66:I66"/>
    <mergeCell ref="H59:I59"/>
    <mergeCell ref="H65:I65"/>
    <mergeCell ref="H83:I83"/>
    <mergeCell ref="H82:I82"/>
    <mergeCell ref="H48:I48"/>
    <mergeCell ref="H94:I94"/>
    <mergeCell ref="H95:I95"/>
    <mergeCell ref="M50:N50"/>
    <mergeCell ref="O48:R48"/>
    <mergeCell ref="H85:I85"/>
    <mergeCell ref="O50:R50"/>
    <mergeCell ref="H87:I87"/>
    <mergeCell ref="H88:I88"/>
    <mergeCell ref="H89:I89"/>
    <mergeCell ref="H57:I57"/>
    <mergeCell ref="F107:I107"/>
    <mergeCell ref="H73:I73"/>
    <mergeCell ref="H64:I64"/>
    <mergeCell ref="H56:I56"/>
    <mergeCell ref="H53:I53"/>
    <mergeCell ref="H52:I52"/>
    <mergeCell ref="H61:I61"/>
    <mergeCell ref="H72:I72"/>
    <mergeCell ref="H69:I69"/>
    <mergeCell ref="H55:I55"/>
    <mergeCell ref="O44:R44"/>
    <mergeCell ref="M46:N46"/>
    <mergeCell ref="H92:I92"/>
    <mergeCell ref="H86:I86"/>
    <mergeCell ref="H45:I45"/>
    <mergeCell ref="H74:I74"/>
    <mergeCell ref="H79:I79"/>
    <mergeCell ref="H81:I81"/>
    <mergeCell ref="F77:I77"/>
    <mergeCell ref="H67:I67"/>
    <mergeCell ref="K1:L6"/>
    <mergeCell ref="C97:I97"/>
    <mergeCell ref="C99:I99"/>
    <mergeCell ref="L52:N52"/>
    <mergeCell ref="H93:I93"/>
    <mergeCell ref="F10:I11"/>
    <mergeCell ref="C10:E11"/>
    <mergeCell ref="H80:I80"/>
    <mergeCell ref="H76:I76"/>
    <mergeCell ref="L11:R13"/>
    <mergeCell ref="L41:P41"/>
    <mergeCell ref="M44:N44"/>
    <mergeCell ref="L40:P40"/>
    <mergeCell ref="L49:P49"/>
    <mergeCell ref="L47:P47"/>
    <mergeCell ref="L45:P45"/>
    <mergeCell ref="L43:P43"/>
    <mergeCell ref="M42:N42"/>
    <mergeCell ref="O42:R42"/>
    <mergeCell ref="O46:R46"/>
    <mergeCell ref="M24:R25"/>
    <mergeCell ref="M27:R30"/>
    <mergeCell ref="L97:O97"/>
    <mergeCell ref="Q97:R97"/>
    <mergeCell ref="L70:R76"/>
    <mergeCell ref="L78:R82"/>
    <mergeCell ref="L85:S86"/>
    <mergeCell ref="L88:R94"/>
    <mergeCell ref="L95:O95"/>
    <mergeCell ref="L96:O96"/>
  </mergeCells>
  <phoneticPr fontId="3" type="noConversion"/>
  <conditionalFormatting sqref="G90 G84">
    <cfRule type="expression" dxfId="9" priority="17" stopIfTrue="1">
      <formula>$I$30="non"</formula>
    </cfRule>
  </conditionalFormatting>
  <conditionalFormatting sqref="I103:I104 O50:R50 Q49 O48:R48 Q47 O46:R46 Q45 O44:R44 Q43 O42:R42 Q41 F37:F43 H37:I43 L53:L55 I45:I48 F52:F53 H52:I53 H55:I59 F55:F59 F61 H61:I61 F63:F67 H63:I67 H69:I69 F69 G68 I70 F72:F74 H72:I74 H76:I76 F79:F83 G84 H79:I83 H85:I89 G90 F85:F89 F92:F95 H92:I95 F101:F106 F107:I107 I106 F45:F49 H45:H49 F76:F77">
    <cfRule type="expression" dxfId="8" priority="16" stopIfTrue="1">
      <formula>$I$30="no"</formula>
    </cfRule>
  </conditionalFormatting>
  <conditionalFormatting sqref="I103:I104 O50:R50 Q49 O48:R48 Q47 O46:R46 Q45 O44:R44 Q43 O42:R42 Q41 F37:F43 H37:I43 I45:I48 L53:L55 H52:I53 F52:F53 F55:F59 F61 H55:I59 H61:I61 F63:F67 G68 H63:I67 F69 H69:I69 I70 H72:I74 H76:I76 F72:F74 F79:F83 G84 H79:I83 H85:I89 G90 F85:F89 F92:F95 H92:I95 F101:F106 F107:I107 I106 F45:F49 H45:H49 F76:F77">
    <cfRule type="expression" dxfId="7" priority="15" stopIfTrue="1">
      <formula>$I$30="non"</formula>
    </cfRule>
  </conditionalFormatting>
  <conditionalFormatting sqref="A1:J1 A2:A107 K1:L6">
    <cfRule type="expression" dxfId="6" priority="10" stopIfTrue="1">
      <formula>$G$133=3</formula>
    </cfRule>
    <cfRule type="expression" dxfId="5" priority="11" stopIfTrue="1">
      <formula>$G$133=2</formula>
    </cfRule>
    <cfRule type="expression" dxfId="4" priority="12" stopIfTrue="1">
      <formula>$G$133=1</formula>
    </cfRule>
  </conditionalFormatting>
  <conditionalFormatting sqref="C30:H30">
    <cfRule type="expression" dxfId="3" priority="5" stopIfTrue="1">
      <formula>$G$133=1</formula>
    </cfRule>
  </conditionalFormatting>
  <conditionalFormatting sqref="I30">
    <cfRule type="expression" dxfId="2" priority="4" stopIfTrue="1">
      <formula>$G$133=1</formula>
    </cfRule>
  </conditionalFormatting>
  <conditionalFormatting sqref="C31:I31">
    <cfRule type="expression" dxfId="1" priority="2" stopIfTrue="1">
      <formula>OR(AND($G$133=1,OR($I$30="oui",$I$30="yes",$I$30="si",$I$30="non",$I$30="no")),$G$133=2,$G$133=3)</formula>
    </cfRule>
  </conditionalFormatting>
  <conditionalFormatting sqref="Q17">
    <cfRule type="expression" dxfId="0" priority="1" stopIfTrue="1">
      <formula>$G$133=1</formula>
    </cfRule>
  </conditionalFormatting>
  <dataValidations count="9">
    <dataValidation type="list" allowBlank="1" showInputMessage="1" showErrorMessage="1" sqref="L150:O150 L97:O97">
      <formula1>$D$187:$D$189</formula1>
    </dataValidation>
    <dataValidation type="list" allowBlank="1" showInputMessage="1" showErrorMessage="1" sqref="Q41 Q43 Q45 Q47 Q49 F101:F106">
      <formula1>$D$169:$D$172</formula1>
    </dataValidation>
    <dataValidation type="list" allowBlank="1" showInputMessage="1" showErrorMessage="1" sqref="F77">
      <formula1>$D$138:$D$145</formula1>
    </dataValidation>
    <dataValidation type="list" allowBlank="1" showInputMessage="1" showErrorMessage="1" sqref="I103:J104 I106:J106">
      <formula1>$D$174:$D$185</formula1>
    </dataValidation>
    <dataValidation type="list" allowBlank="1" showInputMessage="1" showErrorMessage="1" sqref="F5">
      <formula1>$D$129:$D$131</formula1>
    </dataValidation>
    <dataValidation type="list" allowBlank="1" showInputMessage="1" showErrorMessage="1" sqref="F10">
      <formula1>$D$134:$D$136</formula1>
    </dataValidation>
    <dataValidation type="list" allowBlank="1" showInputMessage="1" showErrorMessage="1" sqref="J19">
      <formula1>$D$147:$D$156</formula1>
    </dataValidation>
    <dataValidation type="list" allowBlank="1" showInputMessage="1" showErrorMessage="1" sqref="I30 Q17:R17">
      <formula1>IF($G$133=1,$D$170:$D$172,IF($G$133=2,$D$170:$D$172,IF($G$133=3,$D$170:$D$172,"")))</formula1>
    </dataValidation>
    <dataValidation type="list" allowBlank="1" showInputMessage="1" showErrorMessage="1" sqref="F19:I19">
      <formula1>$D$148:$D$167</formula1>
    </dataValidation>
  </dataValidations>
  <pageMargins left="0.19685039370078741" right="0.19685039370078741" top="0.98425196850393704" bottom="0.98425196850393704" header="0.51181102362204722" footer="0.51181102362204722"/>
  <pageSetup paperSize="9" scale="51" fitToWidth="2" fitToHeight="2" orientation="portrait" r:id="rId1"/>
  <headerFooter alignWithMargins="0">
    <oddHeader>&amp;R&amp;F &amp;D</oddHeader>
    <oddFooter>Page &amp;P de &amp;N</oddFooter>
  </headerFooter>
  <colBreaks count="1" manualBreakCount="1">
    <brk id="10" max="98" man="1"/>
  </colBreaks>
  <drawing r:id="rId2"/>
  <legacyDrawing r:id="rId3"/>
  <mc:AlternateContent xmlns:mc="http://schemas.openxmlformats.org/markup-compatibility/2006">
    <mc:Choice Requires="x14">
      <controls>
        <mc:AlternateContent xmlns:mc="http://schemas.openxmlformats.org/markup-compatibility/2006">
          <mc:Choice Requires="x14">
            <control shapeId="1243" r:id="rId4" name="Check Box 219">
              <controlPr defaultSize="0" autoFill="0" autoLine="0" autoPict="0">
                <anchor moveWithCells="1">
                  <from>
                    <xdr:col>17</xdr:col>
                    <xdr:colOff>83820</xdr:colOff>
                    <xdr:row>79</xdr:row>
                    <xdr:rowOff>144780</xdr:rowOff>
                  </from>
                  <to>
                    <xdr:col>17</xdr:col>
                    <xdr:colOff>403860</xdr:colOff>
                    <xdr:row>81</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8"/>
  <sheetViews>
    <sheetView topLeftCell="AL64" workbookViewId="0">
      <selection activeCell="A64" sqref="A1:AK65536"/>
    </sheetView>
  </sheetViews>
  <sheetFormatPr baseColWidth="10" defaultRowHeight="13.2" x14ac:dyDescent="0.25"/>
  <cols>
    <col min="1" max="1" width="11.5546875" hidden="1" customWidth="1"/>
    <col min="2" max="2" width="2" hidden="1" customWidth="1"/>
    <col min="3" max="3" width="8.109375" hidden="1" customWidth="1"/>
    <col min="4" max="4" width="1.109375" hidden="1" customWidth="1"/>
    <col min="5" max="10" width="11.5546875" hidden="1" customWidth="1"/>
    <col min="11" max="11" width="2.5546875" hidden="1" customWidth="1"/>
    <col min="12" max="12" width="2.33203125" hidden="1" customWidth="1"/>
    <col min="13" max="37" width="11.5546875" hidden="1" customWidth="1"/>
    <col min="38" max="66" width="11.5546875" customWidth="1"/>
  </cols>
  <sheetData>
    <row r="1" spans="1:31" ht="13.8" thickBot="1" x14ac:dyDescent="0.3"/>
    <row r="2" spans="1:31" ht="12.75" customHeight="1" x14ac:dyDescent="0.25">
      <c r="A2" s="227" t="s">
        <v>153</v>
      </c>
      <c r="B2" s="9">
        <f>Feuil1!$E$129</f>
        <v>1</v>
      </c>
      <c r="C2" s="9" t="s">
        <v>151</v>
      </c>
      <c r="D2" s="32"/>
      <c r="E2" s="9" t="str">
        <f t="shared" ref="E2:Z2" si="0">LOOKUP($B$2,$B$4:$B$6,E4:E6)</f>
        <v>A remplir</v>
      </c>
      <c r="F2" s="9" t="str">
        <f t="shared" si="0"/>
        <v>Menu déroulant</v>
      </c>
      <c r="G2" s="9" t="str">
        <f t="shared" si="0"/>
        <v>Type de demande :</v>
      </c>
      <c r="H2" s="9" t="str">
        <f t="shared" si="0"/>
        <v>Demande de revalidation de certificat IRC 2020</v>
      </c>
      <c r="I2" s="9" t="str">
        <f t="shared" si="0"/>
        <v>Demande de modification de certificat IRC 2020</v>
      </c>
      <c r="J2" s="9" t="str">
        <f t="shared" si="0"/>
        <v>Demande de simulation post-conception</v>
      </c>
      <c r="K2" s="9" t="str">
        <f t="shared" si="0"/>
        <v>M</v>
      </c>
      <c r="L2" s="9" t="str">
        <f t="shared" si="0"/>
        <v>S</v>
      </c>
      <c r="M2" s="9" t="str">
        <f t="shared" si="0"/>
        <v>Sélectionnez votre langue</v>
      </c>
      <c r="N2" s="9" t="str">
        <f t="shared" si="0"/>
        <v>BATEAU &amp; PROPRIETAIRE</v>
      </c>
      <c r="O2" s="9" t="str">
        <f t="shared" si="0"/>
        <v>Nom de baptème du bateau :</v>
      </c>
      <c r="P2" s="9" t="str">
        <f t="shared" si="0"/>
        <v>Type de bateau :</v>
      </c>
      <c r="Q2" s="9" t="str">
        <f t="shared" si="0"/>
        <v>Numéro de voile :</v>
      </c>
      <c r="R2" s="9" t="str">
        <f t="shared" si="0"/>
        <v>Numéro du dernier certificat IRC valide :</v>
      </c>
      <c r="S2" s="9" t="str">
        <f t="shared" si="0"/>
        <v>Année du dernier certificat IRC valide :</v>
      </c>
      <c r="T2" s="9" t="str">
        <f t="shared" si="0"/>
        <v>Nom et prénom du propriétaire :</v>
      </c>
      <c r="U2" s="9" t="str">
        <f t="shared" si="0"/>
        <v>Adresse postale :</v>
      </c>
      <c r="V2" s="9" t="str">
        <f t="shared" si="0"/>
        <v>Ville:</v>
      </c>
      <c r="W2" s="9" t="str">
        <f t="shared" si="0"/>
        <v>Code postal:</v>
      </c>
      <c r="X2" s="9" t="str">
        <f t="shared" si="0"/>
        <v>Pays :</v>
      </c>
      <c r="Y2" s="9" t="str">
        <f t="shared" si="0"/>
        <v>Numéro de téléphone :</v>
      </c>
      <c r="Z2" s="9" t="str">
        <f t="shared" si="0"/>
        <v>Adresse mail (obligatoire) :</v>
      </c>
    </row>
    <row r="3" spans="1:31" x14ac:dyDescent="0.25">
      <c r="A3" s="228"/>
      <c r="D3" s="33"/>
    </row>
    <row r="4" spans="1:31" x14ac:dyDescent="0.25">
      <c r="A4" s="228"/>
      <c r="B4">
        <v>1</v>
      </c>
      <c r="C4" t="s">
        <v>149</v>
      </c>
      <c r="D4" s="33"/>
      <c r="E4" t="s">
        <v>175</v>
      </c>
      <c r="F4" t="s">
        <v>176</v>
      </c>
      <c r="G4" t="s">
        <v>286</v>
      </c>
      <c r="H4" s="4" t="s">
        <v>342</v>
      </c>
      <c r="I4" s="4" t="s">
        <v>345</v>
      </c>
      <c r="J4" s="4" t="s">
        <v>281</v>
      </c>
      <c r="K4" s="4" t="s">
        <v>290</v>
      </c>
      <c r="L4" s="4" t="s">
        <v>292</v>
      </c>
      <c r="M4" t="s">
        <v>325</v>
      </c>
      <c r="N4" t="s">
        <v>10</v>
      </c>
      <c r="O4" t="s">
        <v>2</v>
      </c>
      <c r="P4" t="s">
        <v>3</v>
      </c>
      <c r="Q4" t="s">
        <v>4</v>
      </c>
      <c r="R4" t="s">
        <v>5</v>
      </c>
      <c r="S4" t="s">
        <v>6</v>
      </c>
      <c r="T4" s="4" t="s">
        <v>195</v>
      </c>
      <c r="U4" t="s">
        <v>7</v>
      </c>
      <c r="V4" s="26" t="s">
        <v>0</v>
      </c>
      <c r="W4" s="26" t="s">
        <v>1</v>
      </c>
      <c r="X4" s="4" t="s">
        <v>288</v>
      </c>
      <c r="Y4" t="s">
        <v>8</v>
      </c>
      <c r="Z4" t="s">
        <v>9</v>
      </c>
    </row>
    <row r="5" spans="1:31" x14ac:dyDescent="0.25">
      <c r="A5" s="228"/>
      <c r="B5">
        <v>2</v>
      </c>
      <c r="C5" t="s">
        <v>150</v>
      </c>
      <c r="D5" s="33"/>
      <c r="E5" t="s">
        <v>191</v>
      </c>
      <c r="F5" s="4" t="s">
        <v>192</v>
      </c>
      <c r="G5" s="4" t="s">
        <v>285</v>
      </c>
      <c r="H5" s="4" t="s">
        <v>343</v>
      </c>
      <c r="I5" s="4" t="s">
        <v>346</v>
      </c>
      <c r="J5" s="4" t="s">
        <v>282</v>
      </c>
      <c r="K5" s="4" t="s">
        <v>291</v>
      </c>
      <c r="L5" s="4" t="s">
        <v>293</v>
      </c>
      <c r="M5" t="s">
        <v>324</v>
      </c>
      <c r="N5" t="s">
        <v>93</v>
      </c>
      <c r="O5" s="4" t="s">
        <v>96</v>
      </c>
      <c r="P5" s="4" t="s">
        <v>95</v>
      </c>
      <c r="Q5" s="4" t="s">
        <v>94</v>
      </c>
      <c r="R5" s="4" t="s">
        <v>97</v>
      </c>
      <c r="S5" s="4" t="s">
        <v>98</v>
      </c>
      <c r="T5" s="4" t="s">
        <v>194</v>
      </c>
      <c r="U5" s="4" t="s">
        <v>190</v>
      </c>
      <c r="V5" s="26" t="s">
        <v>99</v>
      </c>
      <c r="W5" s="26" t="s">
        <v>100</v>
      </c>
      <c r="X5" s="4" t="s">
        <v>287</v>
      </c>
      <c r="Y5" t="s">
        <v>152</v>
      </c>
      <c r="Z5" t="s">
        <v>101</v>
      </c>
    </row>
    <row r="6" spans="1:31" x14ac:dyDescent="0.25">
      <c r="A6" s="228"/>
      <c r="B6">
        <v>3</v>
      </c>
      <c r="C6" t="s">
        <v>196</v>
      </c>
      <c r="D6" s="33"/>
      <c r="E6" s="66" t="s">
        <v>197</v>
      </c>
      <c r="F6" s="67" t="s">
        <v>198</v>
      </c>
      <c r="G6" t="s">
        <v>284</v>
      </c>
      <c r="H6" s="69" t="s">
        <v>344</v>
      </c>
      <c r="I6" s="69" t="s">
        <v>347</v>
      </c>
      <c r="J6" s="69" t="s">
        <v>306</v>
      </c>
      <c r="K6" s="69" t="s">
        <v>290</v>
      </c>
      <c r="L6" s="69" t="s">
        <v>33</v>
      </c>
      <c r="M6" s="66" t="s">
        <v>326</v>
      </c>
      <c r="N6" s="67" t="s">
        <v>199</v>
      </c>
      <c r="O6" s="67" t="s">
        <v>200</v>
      </c>
      <c r="P6" s="67" t="s">
        <v>201</v>
      </c>
      <c r="Q6" s="67" t="s">
        <v>202</v>
      </c>
      <c r="R6" s="67" t="s">
        <v>203</v>
      </c>
      <c r="S6" s="67" t="s">
        <v>204</v>
      </c>
      <c r="T6" s="67" t="s">
        <v>205</v>
      </c>
      <c r="U6" s="67" t="s">
        <v>206</v>
      </c>
      <c r="V6" s="67" t="s">
        <v>207</v>
      </c>
      <c r="W6" s="67" t="s">
        <v>208</v>
      </c>
      <c r="X6" s="67" t="s">
        <v>289</v>
      </c>
      <c r="Y6" s="67" t="s">
        <v>209</v>
      </c>
      <c r="Z6" s="67" t="s">
        <v>210</v>
      </c>
    </row>
    <row r="7" spans="1:31" x14ac:dyDescent="0.25">
      <c r="A7" s="228"/>
      <c r="B7" s="35"/>
      <c r="C7" s="13"/>
      <c r="D7" s="34"/>
      <c r="E7" s="13"/>
      <c r="F7" s="13"/>
      <c r="G7" s="13"/>
      <c r="H7" s="13"/>
      <c r="I7" s="13"/>
      <c r="J7" s="36"/>
      <c r="K7" s="36"/>
      <c r="L7" s="36"/>
      <c r="M7" s="36"/>
      <c r="N7" s="36"/>
      <c r="O7" s="36"/>
      <c r="P7" s="36"/>
      <c r="Q7" s="36"/>
      <c r="R7" s="36"/>
      <c r="S7" s="37"/>
      <c r="T7" s="37"/>
      <c r="U7" s="13"/>
      <c r="V7" s="13"/>
      <c r="W7" s="13"/>
      <c r="X7" s="13"/>
      <c r="Y7" s="13"/>
      <c r="Z7" s="13"/>
    </row>
    <row r="8" spans="1:31" ht="4.5" customHeight="1" x14ac:dyDescent="0.25">
      <c r="A8" s="228"/>
      <c r="B8" s="42"/>
      <c r="C8" s="22"/>
      <c r="D8" s="3"/>
      <c r="E8" s="12"/>
      <c r="F8" s="13"/>
      <c r="G8" s="13"/>
      <c r="H8" s="13"/>
      <c r="I8" s="13"/>
      <c r="J8" s="13"/>
      <c r="K8" s="13"/>
      <c r="L8" s="13"/>
      <c r="M8" s="13"/>
      <c r="N8" s="13"/>
      <c r="O8" s="13"/>
      <c r="P8" s="13"/>
      <c r="Q8" s="13"/>
      <c r="R8" s="13"/>
      <c r="S8" s="13"/>
      <c r="T8" s="13"/>
      <c r="U8" s="13"/>
      <c r="V8" s="13"/>
      <c r="W8" s="13"/>
    </row>
    <row r="9" spans="1:31" x14ac:dyDescent="0.25">
      <c r="A9" s="228"/>
      <c r="B9">
        <f>Feuil1!$E$129</f>
        <v>1</v>
      </c>
      <c r="D9" s="33"/>
      <c r="E9" t="str">
        <f t="shared" ref="E9:AD9" si="1">LOOKUP($B$2,$B$4:$B$6,E11:E13)</f>
        <v>&lt;à préciser&gt;</v>
      </c>
      <c r="F9">
        <f t="shared" si="1"/>
        <v>2019</v>
      </c>
      <c r="G9">
        <f t="shared" si="1"/>
        <v>2018</v>
      </c>
      <c r="H9">
        <f t="shared" si="1"/>
        <v>2017</v>
      </c>
      <c r="I9">
        <f t="shared" si="1"/>
        <v>2016</v>
      </c>
      <c r="J9">
        <f t="shared" si="1"/>
        <v>2015</v>
      </c>
      <c r="K9">
        <f t="shared" si="1"/>
        <v>2014</v>
      </c>
      <c r="L9">
        <f t="shared" si="1"/>
        <v>2013</v>
      </c>
      <c r="M9">
        <f t="shared" si="1"/>
        <v>2012</v>
      </c>
      <c r="N9">
        <f t="shared" si="1"/>
        <v>2011</v>
      </c>
      <c r="O9">
        <f t="shared" si="1"/>
        <v>2010</v>
      </c>
      <c r="P9">
        <f t="shared" si="1"/>
        <v>2009</v>
      </c>
      <c r="Q9">
        <f t="shared" si="1"/>
        <v>2008</v>
      </c>
      <c r="R9">
        <f t="shared" si="1"/>
        <v>2007</v>
      </c>
      <c r="S9">
        <f t="shared" si="1"/>
        <v>2006</v>
      </c>
      <c r="T9">
        <f t="shared" si="1"/>
        <v>2005</v>
      </c>
      <c r="U9">
        <f t="shared" si="1"/>
        <v>2004</v>
      </c>
      <c r="V9">
        <f t="shared" si="1"/>
        <v>2003</v>
      </c>
      <c r="W9">
        <f t="shared" si="1"/>
        <v>2002</v>
      </c>
      <c r="X9" t="str">
        <f t="shared" si="1"/>
        <v>&lt;2001</v>
      </c>
      <c r="Y9" s="9">
        <f t="shared" si="1"/>
        <v>2000</v>
      </c>
      <c r="Z9" s="9" t="str">
        <f t="shared" si="1"/>
        <v>&lt;1999</v>
      </c>
      <c r="AA9" s="9" t="str">
        <f t="shared" si="1"/>
        <v>Le bateau a-t-il subit des modifications depuis le dernier certificat valide?</v>
      </c>
      <c r="AB9" s="9" t="str">
        <f t="shared" si="1"/>
        <v>Remplissez SEULEMENT les données à modifier</v>
      </c>
      <c r="AC9" s="9" t="str">
        <f t="shared" si="1"/>
        <v>Ne remplissez aucune données ci-dessous</v>
      </c>
      <c r="AD9" s="9" t="str">
        <f t="shared" si="1"/>
        <v>Remplissez UNIQUEMENT les données à tester</v>
      </c>
      <c r="AE9" s="9"/>
    </row>
    <row r="10" spans="1:31" x14ac:dyDescent="0.25">
      <c r="A10" s="228"/>
      <c r="D10" s="33"/>
    </row>
    <row r="11" spans="1:31" x14ac:dyDescent="0.25">
      <c r="A11" s="228"/>
      <c r="B11">
        <v>1</v>
      </c>
      <c r="C11" t="s">
        <v>149</v>
      </c>
      <c r="D11" s="33"/>
      <c r="E11" t="s">
        <v>68</v>
      </c>
      <c r="F11">
        <v>2019</v>
      </c>
      <c r="G11">
        <v>2018</v>
      </c>
      <c r="H11">
        <v>2017</v>
      </c>
      <c r="I11" s="26">
        <v>2016</v>
      </c>
      <c r="J11" s="26">
        <v>2015</v>
      </c>
      <c r="K11" s="26">
        <v>2014</v>
      </c>
      <c r="L11" s="26">
        <v>2013</v>
      </c>
      <c r="M11" s="26">
        <v>2012</v>
      </c>
      <c r="N11" s="68">
        <v>2011</v>
      </c>
      <c r="O11" s="68">
        <v>2010</v>
      </c>
      <c r="P11" s="68">
        <v>2009</v>
      </c>
      <c r="Q11" s="68">
        <v>2008</v>
      </c>
      <c r="R11" s="68">
        <v>2007</v>
      </c>
      <c r="S11" s="68">
        <v>2006</v>
      </c>
      <c r="T11" s="68">
        <v>2005</v>
      </c>
      <c r="U11" s="68">
        <v>2004</v>
      </c>
      <c r="V11" s="68">
        <v>2003</v>
      </c>
      <c r="W11" s="68">
        <v>2002</v>
      </c>
      <c r="X11" s="68" t="s">
        <v>280</v>
      </c>
      <c r="Y11" s="68">
        <v>2000</v>
      </c>
      <c r="Z11" t="s">
        <v>278</v>
      </c>
      <c r="AA11" t="s">
        <v>267</v>
      </c>
      <c r="AB11" t="s">
        <v>294</v>
      </c>
      <c r="AC11" s="4" t="s">
        <v>302</v>
      </c>
      <c r="AD11" s="4" t="s">
        <v>299</v>
      </c>
    </row>
    <row r="12" spans="1:31" x14ac:dyDescent="0.25">
      <c r="A12" s="228"/>
      <c r="B12">
        <v>2</v>
      </c>
      <c r="C12" t="s">
        <v>150</v>
      </c>
      <c r="D12" s="33"/>
      <c r="E12" t="s">
        <v>128</v>
      </c>
      <c r="F12">
        <v>2019</v>
      </c>
      <c r="G12">
        <v>2018</v>
      </c>
      <c r="H12">
        <v>2017</v>
      </c>
      <c r="I12" s="26">
        <v>2016</v>
      </c>
      <c r="J12" s="26">
        <v>2015</v>
      </c>
      <c r="K12" s="26">
        <v>2014</v>
      </c>
      <c r="L12" s="26">
        <v>2013</v>
      </c>
      <c r="M12" s="26">
        <v>2012</v>
      </c>
      <c r="N12" s="26">
        <v>2011</v>
      </c>
      <c r="O12" s="68">
        <v>2010</v>
      </c>
      <c r="P12" s="68">
        <v>2009</v>
      </c>
      <c r="Q12" s="68">
        <v>2008</v>
      </c>
      <c r="R12" s="68">
        <v>2007</v>
      </c>
      <c r="S12" s="68">
        <v>2006</v>
      </c>
      <c r="T12" s="68">
        <v>2005</v>
      </c>
      <c r="U12" s="68">
        <v>2004</v>
      </c>
      <c r="V12" s="68">
        <v>2003</v>
      </c>
      <c r="W12" s="68">
        <v>2002</v>
      </c>
      <c r="X12" s="68" t="s">
        <v>280</v>
      </c>
      <c r="Y12" s="68">
        <v>2000</v>
      </c>
      <c r="Z12" t="s">
        <v>279</v>
      </c>
      <c r="AA12" t="s">
        <v>268</v>
      </c>
      <c r="AB12" t="s">
        <v>295</v>
      </c>
      <c r="AC12" s="4" t="s">
        <v>297</v>
      </c>
      <c r="AD12" s="4" t="s">
        <v>300</v>
      </c>
    </row>
    <row r="13" spans="1:31" x14ac:dyDescent="0.25">
      <c r="A13" s="228"/>
      <c r="B13">
        <v>3</v>
      </c>
      <c r="C13" t="s">
        <v>196</v>
      </c>
      <c r="D13" s="33"/>
      <c r="E13" s="67" t="s">
        <v>211</v>
      </c>
      <c r="F13">
        <v>2019</v>
      </c>
      <c r="G13" s="67">
        <v>2018</v>
      </c>
      <c r="H13" s="67">
        <v>2017</v>
      </c>
      <c r="I13" s="26">
        <v>2016</v>
      </c>
      <c r="J13" s="26">
        <v>2015</v>
      </c>
      <c r="K13" s="26">
        <v>2014</v>
      </c>
      <c r="L13" s="26">
        <v>2013</v>
      </c>
      <c r="M13" s="26">
        <v>2012</v>
      </c>
      <c r="N13" s="68">
        <v>2011</v>
      </c>
      <c r="O13" s="68">
        <v>2010</v>
      </c>
      <c r="P13" s="68">
        <v>2009</v>
      </c>
      <c r="Q13" s="68">
        <v>2008</v>
      </c>
      <c r="R13" s="68">
        <v>2007</v>
      </c>
      <c r="S13" s="68">
        <v>2006</v>
      </c>
      <c r="T13" s="68">
        <v>2005</v>
      </c>
      <c r="U13" s="68">
        <v>2004</v>
      </c>
      <c r="V13" s="68">
        <v>2003</v>
      </c>
      <c r="W13" s="68">
        <v>2002</v>
      </c>
      <c r="X13" s="68" t="s">
        <v>280</v>
      </c>
      <c r="Y13" s="68">
        <v>2000</v>
      </c>
      <c r="Z13" t="s">
        <v>280</v>
      </c>
      <c r="AA13" t="s">
        <v>269</v>
      </c>
      <c r="AB13" t="s">
        <v>296</v>
      </c>
      <c r="AC13" s="4" t="s">
        <v>298</v>
      </c>
      <c r="AD13" s="4" t="s">
        <v>301</v>
      </c>
    </row>
    <row r="14" spans="1:31" ht="13.8" thickBot="1" x14ac:dyDescent="0.3">
      <c r="A14" s="229"/>
      <c r="B14" s="13"/>
      <c r="C14" s="13"/>
      <c r="D14" s="34"/>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row>
    <row r="15" spans="1:31" ht="13.8" thickBot="1" x14ac:dyDescent="0.3"/>
    <row r="16" spans="1:31" x14ac:dyDescent="0.25">
      <c r="A16" s="227" t="s">
        <v>154</v>
      </c>
      <c r="B16" s="9">
        <f>Feuil1!$E$129</f>
        <v>1</v>
      </c>
      <c r="C16" s="9" t="s">
        <v>151</v>
      </c>
      <c r="D16" s="32"/>
      <c r="E16" s="9" t="str">
        <f t="shared" ref="E16:J16" si="2">LOOKUP($B$16,$B$18:$B$20,E18:E20)</f>
        <v>MODIFICATIONS</v>
      </c>
      <c r="F16" s="9" t="str">
        <f t="shared" si="2"/>
        <v>Mesure</v>
      </c>
      <c r="G16" s="9" t="str">
        <f t="shared" si="2"/>
        <v>(2 décimales)</v>
      </c>
      <c r="H16" s="9" t="str">
        <f t="shared" si="2"/>
        <v>Source de la mesure</v>
      </c>
      <c r="I16" s="9" t="str">
        <f t="shared" si="2"/>
        <v>(Obligatoire)</v>
      </c>
      <c r="J16" s="9" t="str">
        <f t="shared" si="2"/>
        <v xml:space="preserve">Coque : </v>
      </c>
      <c r="K16" s="9"/>
      <c r="L16" s="9"/>
      <c r="M16" s="9" t="str">
        <f t="shared" ref="M16:V16" si="3">LOOKUP($B$16,$B$18:$B$20,M18:M20)</f>
        <v>Poids*</v>
      </c>
      <c r="N16" s="9" t="str">
        <f t="shared" si="3"/>
        <v>* Certificat de pesée obligatoire pour tout changement de poids et d'élancements</v>
      </c>
      <c r="O16" s="9" t="str">
        <f t="shared" si="3"/>
        <v>Gueuses</v>
      </c>
      <c r="P16" s="9" t="str">
        <f t="shared" si="3"/>
        <v>Bau max</v>
      </c>
      <c r="Q16" s="9" t="str">
        <f t="shared" si="3"/>
        <v>Tirant d'eau</v>
      </c>
      <c r="R16" s="9" t="str">
        <f t="shared" si="3"/>
        <v>Poids du bulbe</v>
      </c>
      <c r="S16" s="9" t="str">
        <f t="shared" si="3"/>
        <v>Matériau inséré dans le voile de quille</v>
      </c>
      <c r="T16" s="9" t="str">
        <f t="shared" si="3"/>
        <v>Quilles relevables :</v>
      </c>
      <c r="U16" s="9" t="str">
        <f t="shared" si="3"/>
        <v>Tirant d'eau max.</v>
      </c>
      <c r="V16" s="9" t="str">
        <f t="shared" si="3"/>
        <v>Tirant d'eau min.</v>
      </c>
    </row>
    <row r="17" spans="1:22" x14ac:dyDescent="0.25">
      <c r="A17" s="228"/>
      <c r="D17" s="33"/>
    </row>
    <row r="18" spans="1:22" x14ac:dyDescent="0.25">
      <c r="A18" s="228"/>
      <c r="B18">
        <v>1</v>
      </c>
      <c r="C18" t="s">
        <v>149</v>
      </c>
      <c r="D18" s="33"/>
      <c r="E18" t="s">
        <v>11</v>
      </c>
      <c r="F18" t="s">
        <v>29</v>
      </c>
      <c r="G18" t="s">
        <v>30</v>
      </c>
      <c r="H18" t="s">
        <v>31</v>
      </c>
      <c r="I18" t="s">
        <v>32</v>
      </c>
      <c r="J18" t="s">
        <v>12</v>
      </c>
      <c r="M18" t="s">
        <v>14</v>
      </c>
      <c r="N18" t="s">
        <v>15</v>
      </c>
      <c r="O18" t="s">
        <v>21</v>
      </c>
      <c r="P18" t="s">
        <v>24</v>
      </c>
      <c r="Q18" t="s">
        <v>25</v>
      </c>
      <c r="R18" t="s">
        <v>26</v>
      </c>
      <c r="S18" t="s">
        <v>303</v>
      </c>
      <c r="T18" t="s">
        <v>38</v>
      </c>
      <c r="U18" t="s">
        <v>27</v>
      </c>
      <c r="V18" t="s">
        <v>28</v>
      </c>
    </row>
    <row r="19" spans="1:22" x14ac:dyDescent="0.25">
      <c r="A19" s="228"/>
      <c r="B19">
        <v>2</v>
      </c>
      <c r="C19" t="s">
        <v>150</v>
      </c>
      <c r="D19" s="33"/>
      <c r="E19" t="s">
        <v>102</v>
      </c>
      <c r="F19" t="s">
        <v>103</v>
      </c>
      <c r="G19" t="s">
        <v>104</v>
      </c>
      <c r="H19" t="s">
        <v>105</v>
      </c>
      <c r="I19" t="s">
        <v>106</v>
      </c>
      <c r="J19" t="s">
        <v>107</v>
      </c>
      <c r="M19" t="s">
        <v>108</v>
      </c>
      <c r="N19" t="s">
        <v>109</v>
      </c>
      <c r="O19" t="s">
        <v>110</v>
      </c>
      <c r="P19" t="s">
        <v>111</v>
      </c>
      <c r="Q19" t="s">
        <v>112</v>
      </c>
      <c r="R19" t="s">
        <v>113</v>
      </c>
      <c r="S19" t="s">
        <v>304</v>
      </c>
      <c r="T19" s="4" t="s">
        <v>117</v>
      </c>
      <c r="U19" t="s">
        <v>114</v>
      </c>
      <c r="V19" t="s">
        <v>115</v>
      </c>
    </row>
    <row r="20" spans="1:22" x14ac:dyDescent="0.25">
      <c r="A20" s="228"/>
      <c r="B20">
        <v>3</v>
      </c>
      <c r="C20" t="s">
        <v>196</v>
      </c>
      <c r="D20" s="33"/>
      <c r="E20" s="67" t="s">
        <v>212</v>
      </c>
      <c r="F20" s="67" t="s">
        <v>213</v>
      </c>
      <c r="G20" s="67" t="s">
        <v>214</v>
      </c>
      <c r="H20" s="67" t="s">
        <v>215</v>
      </c>
      <c r="I20" s="67" t="s">
        <v>216</v>
      </c>
      <c r="J20" s="67" t="s">
        <v>217</v>
      </c>
      <c r="K20" s="67"/>
      <c r="L20" s="67"/>
      <c r="M20" s="67" t="s">
        <v>218</v>
      </c>
      <c r="N20" s="67" t="s">
        <v>219</v>
      </c>
      <c r="O20" s="67" t="s">
        <v>220</v>
      </c>
      <c r="P20" s="67" t="s">
        <v>221</v>
      </c>
      <c r="Q20" s="67" t="s">
        <v>222</v>
      </c>
      <c r="R20" s="67" t="s">
        <v>223</v>
      </c>
      <c r="S20" t="s">
        <v>305</v>
      </c>
      <c r="T20" s="67" t="s">
        <v>224</v>
      </c>
      <c r="U20" s="67" t="s">
        <v>225</v>
      </c>
      <c r="V20" s="67" t="s">
        <v>226</v>
      </c>
    </row>
    <row r="21" spans="1:22" ht="13.8" thickBot="1" x14ac:dyDescent="0.3">
      <c r="A21" s="229"/>
      <c r="B21" s="13"/>
      <c r="C21" s="13"/>
      <c r="D21" s="34"/>
      <c r="E21" s="13"/>
      <c r="F21" s="13"/>
      <c r="G21" s="13"/>
      <c r="H21" s="13"/>
      <c r="I21" s="13"/>
      <c r="J21" s="13"/>
      <c r="K21" s="13"/>
      <c r="L21" s="13"/>
      <c r="M21" s="13"/>
      <c r="N21" s="13"/>
      <c r="O21" s="13"/>
      <c r="P21" s="13"/>
      <c r="Q21" s="13"/>
      <c r="R21" s="13"/>
      <c r="S21" s="13"/>
      <c r="T21" s="13"/>
      <c r="U21" s="13"/>
    </row>
    <row r="22" spans="1:22" ht="13.8" thickBot="1" x14ac:dyDescent="0.3"/>
    <row r="23" spans="1:22" ht="12.75" customHeight="1" x14ac:dyDescent="0.25">
      <c r="A23" s="227" t="s">
        <v>168</v>
      </c>
      <c r="B23" s="9">
        <f>Feuil1!$E$129</f>
        <v>1</v>
      </c>
      <c r="C23" s="9" t="s">
        <v>151</v>
      </c>
      <c r="D23" s="32"/>
      <c r="E23" s="9" t="str">
        <f t="shared" ref="E23:J23" si="4">LOOKUP($B$23,$B$25:$B$27,E25:E27)</f>
        <v>Gréement :</v>
      </c>
      <c r="F23" s="9" t="str">
        <f t="shared" si="4"/>
        <v>Voile d'avant :</v>
      </c>
      <c r="G23" s="9" t="str">
        <f t="shared" si="4"/>
        <v>**Merci de confirmer la valeur de HLUmax même si elle n'est pas modifiée par rapport au précédant certificat.</v>
      </c>
      <c r="H23" s="9" t="str">
        <f t="shared" si="4"/>
        <v>HSA calculé</v>
      </c>
      <c r="I23" s="9" t="str">
        <f t="shared" si="4"/>
        <v>Flèche de bordure si &gt;7,5% LP</v>
      </c>
      <c r="J23" s="9" t="str">
        <f t="shared" si="4"/>
        <v>Grand-voile :</v>
      </c>
      <c r="K23" s="9"/>
      <c r="L23" s="9"/>
      <c r="M23" s="9" t="str">
        <f t="shared" ref="M23:T23" si="5">LOOKUP($B$23,$B$25:$B$27,M25:M27)</f>
        <v>Spinnakers :</v>
      </c>
      <c r="N23" s="9" t="str">
        <f t="shared" si="5"/>
        <v>Nombre de spis à bord En Course</v>
      </c>
      <c r="O23" s="9" t="str">
        <f t="shared" si="5"/>
        <v>Tangon, bout dehors,…</v>
      </c>
      <c r="P23" s="9" t="str">
        <f t="shared" si="5"/>
        <v>Spi symétrique :</v>
      </c>
      <c r="Q23" s="9" t="str">
        <f t="shared" si="5"/>
        <v xml:space="preserve">ou </v>
      </c>
      <c r="R23" s="9" t="str">
        <f t="shared" si="5"/>
        <v>SPA calculé</v>
      </c>
      <c r="S23" s="9" t="str">
        <f t="shared" si="5"/>
        <v>Spi asymétrique :</v>
      </c>
      <c r="T23" s="9" t="str">
        <f t="shared" si="5"/>
        <v>Mizaine :</v>
      </c>
    </row>
    <row r="24" spans="1:22" x14ac:dyDescent="0.25">
      <c r="A24" s="228"/>
      <c r="D24" s="33"/>
    </row>
    <row r="25" spans="1:22" x14ac:dyDescent="0.25">
      <c r="A25" s="228"/>
      <c r="B25">
        <v>1</v>
      </c>
      <c r="C25" t="s">
        <v>149</v>
      </c>
      <c r="D25" s="33"/>
      <c r="E25" s="4" t="s">
        <v>39</v>
      </c>
      <c r="F25" s="4" t="s">
        <v>155</v>
      </c>
      <c r="G25" s="4" t="s">
        <v>275</v>
      </c>
      <c r="H25" s="4" t="s">
        <v>45</v>
      </c>
      <c r="I25" s="4" t="s">
        <v>166</v>
      </c>
      <c r="J25" s="4" t="s">
        <v>156</v>
      </c>
      <c r="K25" s="4"/>
      <c r="L25" s="4"/>
      <c r="M25" s="4" t="s">
        <v>157</v>
      </c>
      <c r="N25" s="4" t="s">
        <v>337</v>
      </c>
      <c r="O25" s="4" t="s">
        <v>51</v>
      </c>
      <c r="P25" s="4" t="s">
        <v>158</v>
      </c>
      <c r="Q25" s="39" t="s">
        <v>56</v>
      </c>
      <c r="R25" s="4" t="s">
        <v>43</v>
      </c>
      <c r="S25" s="4" t="s">
        <v>159</v>
      </c>
      <c r="T25" s="4" t="s">
        <v>160</v>
      </c>
    </row>
    <row r="26" spans="1:22" x14ac:dyDescent="0.25">
      <c r="A26" s="228"/>
      <c r="B26">
        <v>2</v>
      </c>
      <c r="C26" t="s">
        <v>150</v>
      </c>
      <c r="D26" s="33"/>
      <c r="E26" s="4" t="s">
        <v>116</v>
      </c>
      <c r="F26" t="s">
        <v>161</v>
      </c>
      <c r="G26" s="4" t="s">
        <v>276</v>
      </c>
      <c r="H26" s="4" t="s">
        <v>118</v>
      </c>
      <c r="I26" s="4" t="s">
        <v>167</v>
      </c>
      <c r="J26" s="4" t="s">
        <v>162</v>
      </c>
      <c r="K26" s="4"/>
      <c r="L26" s="4"/>
      <c r="M26" s="4" t="s">
        <v>157</v>
      </c>
      <c r="N26" s="4" t="s">
        <v>119</v>
      </c>
      <c r="O26" s="4" t="s">
        <v>120</v>
      </c>
      <c r="P26" s="4" t="s">
        <v>163</v>
      </c>
      <c r="Q26" s="4" t="s">
        <v>121</v>
      </c>
      <c r="R26" s="4" t="s">
        <v>122</v>
      </c>
      <c r="S26" t="s">
        <v>164</v>
      </c>
      <c r="T26" t="s">
        <v>165</v>
      </c>
    </row>
    <row r="27" spans="1:22" x14ac:dyDescent="0.25">
      <c r="A27" s="228"/>
      <c r="B27">
        <v>3</v>
      </c>
      <c r="C27" t="s">
        <v>196</v>
      </c>
      <c r="D27" s="33"/>
      <c r="E27" s="67" t="s">
        <v>227</v>
      </c>
      <c r="F27" s="67" t="s">
        <v>228</v>
      </c>
      <c r="G27" s="67" t="s">
        <v>277</v>
      </c>
      <c r="H27" s="67" t="s">
        <v>229</v>
      </c>
      <c r="I27" s="67" t="s">
        <v>230</v>
      </c>
      <c r="J27" s="67" t="s">
        <v>231</v>
      </c>
      <c r="K27" s="67"/>
      <c r="L27" s="67"/>
      <c r="M27" s="67" t="s">
        <v>232</v>
      </c>
      <c r="N27" s="69" t="s">
        <v>336</v>
      </c>
      <c r="O27" s="67" t="s">
        <v>233</v>
      </c>
      <c r="P27" s="67" t="s">
        <v>234</v>
      </c>
      <c r="Q27" s="67" t="s">
        <v>235</v>
      </c>
      <c r="R27" s="67" t="s">
        <v>236</v>
      </c>
      <c r="S27" s="67" t="s">
        <v>237</v>
      </c>
      <c r="T27" s="67" t="s">
        <v>238</v>
      </c>
    </row>
    <row r="28" spans="1:22" x14ac:dyDescent="0.25">
      <c r="A28" s="228"/>
      <c r="B28" s="13"/>
      <c r="D28" s="33"/>
      <c r="E28" s="4"/>
      <c r="F28" s="4"/>
      <c r="G28" s="4"/>
      <c r="H28" s="38"/>
      <c r="I28" s="4"/>
      <c r="J28" s="4"/>
      <c r="K28" s="4"/>
      <c r="L28" s="4"/>
      <c r="M28" s="4"/>
    </row>
    <row r="29" spans="1:22" ht="5.25" customHeight="1" x14ac:dyDescent="0.25">
      <c r="A29" s="228"/>
      <c r="C29" s="22"/>
      <c r="D29" s="3"/>
      <c r="E29" s="40"/>
      <c r="F29" s="40"/>
      <c r="G29" s="40"/>
      <c r="H29" s="41"/>
      <c r="I29" s="40"/>
      <c r="J29" s="40"/>
      <c r="K29" s="40"/>
      <c r="L29" s="40"/>
      <c r="M29" s="40"/>
      <c r="N29" s="22"/>
      <c r="O29" s="22"/>
      <c r="P29" s="22"/>
      <c r="Q29" s="22"/>
      <c r="R29" s="22"/>
      <c r="S29" s="22"/>
      <c r="T29" s="22"/>
    </row>
    <row r="30" spans="1:22" x14ac:dyDescent="0.25">
      <c r="A30" s="228"/>
      <c r="B30" s="9">
        <f>Feuil1!$E$129</f>
        <v>1</v>
      </c>
      <c r="C30" t="s">
        <v>151</v>
      </c>
      <c r="D30" s="33"/>
      <c r="E30" t="str">
        <f t="shared" ref="E30:J30" si="6">LOOKUP($B$30,$B$32:$B$34,E32:E34)</f>
        <v>&lt;à préciser&gt;</v>
      </c>
      <c r="F30" t="str">
        <f t="shared" si="6"/>
        <v>Ni tangon (spi ou voile d'avant), ni bout-dehors (le spi peut être amuré sur le pont)</v>
      </c>
      <c r="G30" t="str">
        <f t="shared" si="6"/>
        <v>Bout-dehors seulement</v>
      </c>
      <c r="H30" t="str">
        <f t="shared" si="6"/>
        <v>Tangon(s) pour spi et/ou voiles d'avant, PAS DE bout -dehors</v>
      </c>
      <c r="I30" t="str">
        <f t="shared" si="6"/>
        <v>Tangon(s) pour spi et/ou voiles d'avant, ET bout -dehors</v>
      </c>
      <c r="J30" t="str">
        <f t="shared" si="6"/>
        <v>Bout-dehors articulé</v>
      </c>
      <c r="M30" t="str">
        <f>LOOKUP($B$30,$B$32:$B$34,M32:M34)</f>
        <v>Tangon pour voile d'avant seulement</v>
      </c>
    </row>
    <row r="31" spans="1:22" x14ac:dyDescent="0.25">
      <c r="A31" s="228"/>
      <c r="D31" s="33"/>
      <c r="E31" s="4"/>
      <c r="F31" s="4"/>
      <c r="G31" s="4"/>
      <c r="H31" s="4"/>
      <c r="I31" s="4"/>
      <c r="J31" s="4"/>
      <c r="K31" s="4"/>
      <c r="L31" s="4"/>
      <c r="M31" s="4"/>
    </row>
    <row r="32" spans="1:22" x14ac:dyDescent="0.25">
      <c r="A32" s="228"/>
      <c r="B32">
        <v>1</v>
      </c>
      <c r="C32" t="s">
        <v>149</v>
      </c>
      <c r="D32" s="33"/>
      <c r="E32" t="s">
        <v>68</v>
      </c>
      <c r="F32" s="4" t="s">
        <v>348</v>
      </c>
      <c r="G32" t="s">
        <v>66</v>
      </c>
      <c r="H32" s="4" t="s">
        <v>356</v>
      </c>
      <c r="I32" s="4" t="s">
        <v>355</v>
      </c>
      <c r="J32" t="s">
        <v>65</v>
      </c>
      <c r="M32" t="s">
        <v>67</v>
      </c>
    </row>
    <row r="33" spans="1:20" x14ac:dyDescent="0.25">
      <c r="A33" s="228"/>
      <c r="B33">
        <v>2</v>
      </c>
      <c r="C33" t="s">
        <v>150</v>
      </c>
      <c r="D33" s="33"/>
      <c r="E33" t="s">
        <v>128</v>
      </c>
      <c r="F33" s="4" t="s">
        <v>349</v>
      </c>
      <c r="G33" t="s">
        <v>123</v>
      </c>
      <c r="H33" t="s">
        <v>124</v>
      </c>
      <c r="I33" t="s">
        <v>125</v>
      </c>
      <c r="J33" t="s">
        <v>126</v>
      </c>
      <c r="M33" t="s">
        <v>127</v>
      </c>
    </row>
    <row r="34" spans="1:20" x14ac:dyDescent="0.25">
      <c r="A34" s="228"/>
      <c r="B34">
        <v>3</v>
      </c>
      <c r="C34" t="s">
        <v>196</v>
      </c>
      <c r="D34" s="33"/>
      <c r="E34" s="67" t="s">
        <v>211</v>
      </c>
      <c r="F34" s="69" t="s">
        <v>350</v>
      </c>
      <c r="G34" s="69" t="s">
        <v>351</v>
      </c>
      <c r="H34" s="69" t="s">
        <v>352</v>
      </c>
      <c r="I34" s="69" t="s">
        <v>353</v>
      </c>
      <c r="J34" s="67" t="s">
        <v>239</v>
      </c>
      <c r="K34" s="67"/>
      <c r="L34" s="67"/>
      <c r="M34" s="67" t="s">
        <v>240</v>
      </c>
    </row>
    <row r="35" spans="1:20" ht="13.8" thickBot="1" x14ac:dyDescent="0.3">
      <c r="A35" s="229"/>
      <c r="B35" s="13"/>
      <c r="C35" s="13"/>
      <c r="D35" s="34"/>
      <c r="E35" s="13"/>
      <c r="F35" s="13"/>
      <c r="G35" s="13"/>
      <c r="H35" s="13"/>
      <c r="I35" s="13"/>
      <c r="J35" s="13"/>
      <c r="K35" s="13"/>
      <c r="L35" s="13"/>
      <c r="M35" s="93" t="s">
        <v>354</v>
      </c>
      <c r="N35" s="13"/>
      <c r="O35" s="13"/>
      <c r="P35" s="13"/>
      <c r="Q35" s="13"/>
      <c r="R35" s="13"/>
      <c r="S35" s="13"/>
      <c r="T35" s="13"/>
    </row>
    <row r="36" spans="1:20" ht="13.8" thickBot="1" x14ac:dyDescent="0.3">
      <c r="J36" s="4"/>
      <c r="K36" s="4"/>
      <c r="L36" s="4"/>
      <c r="M36" s="4"/>
    </row>
    <row r="37" spans="1:20" x14ac:dyDescent="0.25">
      <c r="A37" s="227" t="s">
        <v>169</v>
      </c>
      <c r="B37" s="9">
        <f>Feuil1!$E$129</f>
        <v>1</v>
      </c>
      <c r="C37" s="9" t="s">
        <v>151</v>
      </c>
      <c r="D37" s="32"/>
      <c r="E37" s="9" t="str">
        <f t="shared" ref="E37:J37" si="7">LOOKUP($B$37,$B$39:$B$41,E39:E41)</f>
        <v>CONFIGURATION DE COURSE ET AMENAGEMENTS INTERIEURS</v>
      </c>
      <c r="F37" s="9" t="str">
        <f t="shared" si="7"/>
        <v>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v>
      </c>
      <c r="G37" s="9" t="str">
        <f t="shared" si="7"/>
        <v>Table de carré débarquée?</v>
      </c>
      <c r="H37" s="9" t="str">
        <f t="shared" si="7"/>
        <v>Cuisine débarquée?</v>
      </c>
      <c r="I37" s="9" t="str">
        <f t="shared" si="7"/>
        <v>Portes débarquées?</v>
      </c>
      <c r="J37" s="9" t="str">
        <f t="shared" si="7"/>
        <v>Planchers débarqués?</v>
      </c>
      <c r="K37" s="9"/>
      <c r="L37" s="9"/>
      <c r="M37" s="9" t="str">
        <f t="shared" ref="M37:S37" si="8">LOOKUP($B$37,$B$39:$B$41,M39:M41)</f>
        <v>Coussins et matelas débarqués?</v>
      </c>
      <c r="N37" s="9" t="str">
        <f t="shared" si="8"/>
        <v>Coffres amovibles débarqués?</v>
      </c>
      <c r="O37" s="9" t="str">
        <f t="shared" si="8"/>
        <v>Autre éléments débarqués?</v>
      </c>
      <c r="P37" s="9" t="str">
        <f t="shared" si="8"/>
        <v>Si oui, combien?</v>
      </c>
      <c r="Q37" s="9" t="str">
        <f t="shared" si="8"/>
        <v>&lt;à préciser&gt;</v>
      </c>
      <c r="R37" s="9" t="str">
        <f t="shared" si="8"/>
        <v>Non</v>
      </c>
      <c r="S37" s="9" t="str">
        <f t="shared" si="8"/>
        <v>Oui</v>
      </c>
    </row>
    <row r="38" spans="1:20" x14ac:dyDescent="0.25">
      <c r="A38" s="228"/>
      <c r="D38" s="33"/>
      <c r="H38" s="38"/>
      <c r="I38" s="4"/>
      <c r="J38" s="4"/>
      <c r="K38" s="4"/>
      <c r="L38" s="4"/>
      <c r="M38" s="4"/>
    </row>
    <row r="39" spans="1:20" x14ac:dyDescent="0.25">
      <c r="A39" s="228"/>
      <c r="B39">
        <v>1</v>
      </c>
      <c r="C39" t="s">
        <v>149</v>
      </c>
      <c r="D39" s="33"/>
      <c r="E39" t="s">
        <v>81</v>
      </c>
      <c r="F39" s="4" t="s">
        <v>82</v>
      </c>
      <c r="G39" s="4" t="s">
        <v>83</v>
      </c>
      <c r="H39" s="4" t="s">
        <v>84</v>
      </c>
      <c r="I39" t="s">
        <v>85</v>
      </c>
      <c r="J39" t="s">
        <v>89</v>
      </c>
      <c r="M39" t="s">
        <v>86</v>
      </c>
      <c r="N39" s="4" t="s">
        <v>87</v>
      </c>
      <c r="O39" s="4" t="s">
        <v>88</v>
      </c>
      <c r="P39" s="4" t="s">
        <v>90</v>
      </c>
      <c r="Q39" t="s">
        <v>68</v>
      </c>
      <c r="R39" t="s">
        <v>72</v>
      </c>
      <c r="S39" t="s">
        <v>73</v>
      </c>
    </row>
    <row r="40" spans="1:20" x14ac:dyDescent="0.25">
      <c r="A40" s="228"/>
      <c r="B40">
        <v>2</v>
      </c>
      <c r="C40" t="s">
        <v>150</v>
      </c>
      <c r="D40" s="33"/>
      <c r="E40" s="4" t="s">
        <v>139</v>
      </c>
      <c r="F40" s="4" t="s">
        <v>193</v>
      </c>
      <c r="G40" t="s">
        <v>140</v>
      </c>
      <c r="H40" t="s">
        <v>141</v>
      </c>
      <c r="I40" t="s">
        <v>142</v>
      </c>
      <c r="J40" t="s">
        <v>143</v>
      </c>
      <c r="M40" t="s">
        <v>144</v>
      </c>
      <c r="N40" t="s">
        <v>145</v>
      </c>
      <c r="O40" s="4" t="s">
        <v>146</v>
      </c>
      <c r="P40" s="4" t="s">
        <v>147</v>
      </c>
      <c r="Q40" t="s">
        <v>128</v>
      </c>
      <c r="R40" t="s">
        <v>129</v>
      </c>
      <c r="S40" t="s">
        <v>130</v>
      </c>
    </row>
    <row r="41" spans="1:20" x14ac:dyDescent="0.25">
      <c r="A41" s="228"/>
      <c r="B41">
        <v>3</v>
      </c>
      <c r="C41" t="s">
        <v>196</v>
      </c>
      <c r="D41" s="33"/>
      <c r="E41" s="67" t="s">
        <v>241</v>
      </c>
      <c r="F41" s="67" t="s">
        <v>242</v>
      </c>
      <c r="G41" s="67" t="s">
        <v>243</v>
      </c>
      <c r="H41" s="67" t="s">
        <v>244</v>
      </c>
      <c r="I41" s="67" t="s">
        <v>245</v>
      </c>
      <c r="J41" s="67" t="s">
        <v>246</v>
      </c>
      <c r="K41" s="67"/>
      <c r="L41" s="67"/>
      <c r="M41" s="67" t="s">
        <v>247</v>
      </c>
      <c r="N41" s="67" t="s">
        <v>248</v>
      </c>
      <c r="O41" s="67" t="s">
        <v>249</v>
      </c>
      <c r="P41" s="67" t="s">
        <v>250</v>
      </c>
      <c r="Q41" s="67" t="s">
        <v>211</v>
      </c>
      <c r="R41" s="67" t="s">
        <v>129</v>
      </c>
      <c r="S41" s="67" t="s">
        <v>251</v>
      </c>
    </row>
    <row r="42" spans="1:20" ht="13.8" thickBot="1" x14ac:dyDescent="0.3">
      <c r="A42" s="229"/>
      <c r="B42" s="13"/>
      <c r="C42" s="13"/>
      <c r="D42" s="34"/>
      <c r="E42" s="13"/>
      <c r="F42" s="36"/>
      <c r="G42" s="13"/>
      <c r="H42" s="13"/>
      <c r="I42" s="13"/>
      <c r="J42" s="13"/>
      <c r="K42" s="13"/>
      <c r="L42" s="13"/>
      <c r="M42" s="13"/>
      <c r="N42" s="13"/>
      <c r="O42" s="13"/>
      <c r="P42" s="13"/>
      <c r="Q42" s="13"/>
      <c r="R42" s="13"/>
      <c r="S42" s="13"/>
    </row>
    <row r="43" spans="1:20" ht="13.8" thickBot="1" x14ac:dyDescent="0.3">
      <c r="E43" s="4"/>
    </row>
    <row r="44" spans="1:20" x14ac:dyDescent="0.25">
      <c r="A44" s="227" t="s">
        <v>172</v>
      </c>
      <c r="B44" s="9">
        <f>Feuil1!$E$129</f>
        <v>1</v>
      </c>
      <c r="C44" s="9" t="s">
        <v>151</v>
      </c>
      <c r="D44" s="32"/>
      <c r="E44" s="31" t="str">
        <f t="shared" ref="E44:J44" si="9">LOOKUP($B$44,$B$46:$B$48,E46:E48)</f>
        <v xml:space="preserve">ATTENTION : </v>
      </c>
      <c r="F44" s="31" t="str">
        <f t="shared" si="9"/>
        <v>Si vous disposez d'un Certificat Endorsed toute modification doit être officiellement 
mesurée ou pesée.</v>
      </c>
      <c r="G44" s="31" t="str">
        <f t="shared" si="9"/>
        <v>Répondez aux 5 questions suivantes :</v>
      </c>
      <c r="H44" s="31" t="str">
        <f t="shared" si="9"/>
        <v>1. Avez-vous modifié la coque?</v>
      </c>
      <c r="I44" s="31" t="str">
        <f t="shared" si="9"/>
        <v>2. Avez-vous modifié les aménagements intérieurs?</v>
      </c>
      <c r="J44" s="31" t="str">
        <f t="shared" si="9"/>
        <v>3. Avez-vous modifié la quille ou le bulbe de quille?</v>
      </c>
      <c r="K44" s="31"/>
      <c r="L44" s="31"/>
      <c r="M44" s="31" t="str">
        <f t="shared" ref="M44:S44" si="10">LOOKUP($B$44,$B$46:$B$48,M46:M48)</f>
        <v>4. Avez-vous modifié le gréement?</v>
      </c>
      <c r="N44" s="31" t="str">
        <f t="shared" si="10"/>
        <v>5. Avez-vous modifié/changé le(s) safran(s)?</v>
      </c>
      <c r="O44" s="31" t="str">
        <f t="shared" si="10"/>
        <v>Détails additionnels :</v>
      </c>
      <c r="P44" s="31" t="str">
        <f t="shared" si="10"/>
        <v>Si oui précisez:</v>
      </c>
      <c r="Q44" s="31" t="str">
        <f t="shared" si="10"/>
        <v>&lt;à préciser&gt;</v>
      </c>
      <c r="R44" s="31" t="str">
        <f t="shared" si="10"/>
        <v>Non</v>
      </c>
      <c r="S44" s="31" t="str">
        <f t="shared" si="10"/>
        <v>Oui</v>
      </c>
    </row>
    <row r="45" spans="1:20" x14ac:dyDescent="0.25">
      <c r="A45" s="228"/>
      <c r="D45" s="33"/>
      <c r="E45" s="10"/>
      <c r="J45" s="4"/>
      <c r="K45" s="4"/>
      <c r="L45" s="4"/>
      <c r="M45" s="4"/>
    </row>
    <row r="46" spans="1:20" x14ac:dyDescent="0.25">
      <c r="A46" s="228"/>
      <c r="B46">
        <v>1</v>
      </c>
      <c r="C46" t="s">
        <v>149</v>
      </c>
      <c r="D46" s="33"/>
      <c r="E46" s="10" t="s">
        <v>170</v>
      </c>
      <c r="F46" t="s">
        <v>171</v>
      </c>
      <c r="G46" t="s">
        <v>80</v>
      </c>
      <c r="H46" t="s">
        <v>75</v>
      </c>
      <c r="I46" t="s">
        <v>76</v>
      </c>
      <c r="J46" t="s">
        <v>77</v>
      </c>
      <c r="M46" t="s">
        <v>78</v>
      </c>
      <c r="N46" t="s">
        <v>79</v>
      </c>
      <c r="O46" t="s">
        <v>74</v>
      </c>
      <c r="P46" t="s">
        <v>70</v>
      </c>
      <c r="Q46" t="s">
        <v>68</v>
      </c>
      <c r="R46" t="s">
        <v>72</v>
      </c>
      <c r="S46" t="s">
        <v>73</v>
      </c>
    </row>
    <row r="47" spans="1:20" x14ac:dyDescent="0.25">
      <c r="A47" s="228"/>
      <c r="B47">
        <v>2</v>
      </c>
      <c r="C47" t="s">
        <v>150</v>
      </c>
      <c r="D47" s="33"/>
      <c r="E47" s="43" t="s">
        <v>173</v>
      </c>
      <c r="F47" s="4" t="s">
        <v>174</v>
      </c>
      <c r="G47" t="s">
        <v>131</v>
      </c>
      <c r="H47" t="s">
        <v>132</v>
      </c>
      <c r="I47" t="s">
        <v>134</v>
      </c>
      <c r="J47" t="s">
        <v>137</v>
      </c>
      <c r="M47" t="s">
        <v>135</v>
      </c>
      <c r="N47" t="s">
        <v>136</v>
      </c>
      <c r="O47" t="s">
        <v>138</v>
      </c>
      <c r="P47" t="s">
        <v>133</v>
      </c>
      <c r="Q47" t="s">
        <v>128</v>
      </c>
      <c r="R47" t="s">
        <v>129</v>
      </c>
      <c r="S47" t="s">
        <v>130</v>
      </c>
    </row>
    <row r="48" spans="1:20" x14ac:dyDescent="0.25">
      <c r="A48" s="228"/>
      <c r="B48">
        <v>3</v>
      </c>
      <c r="C48" t="s">
        <v>196</v>
      </c>
      <c r="D48" s="33"/>
      <c r="E48" s="67" t="s">
        <v>252</v>
      </c>
      <c r="F48" s="67" t="s">
        <v>253</v>
      </c>
      <c r="G48" s="67" t="s">
        <v>254</v>
      </c>
      <c r="H48" s="67" t="s">
        <v>255</v>
      </c>
      <c r="I48" s="67" t="s">
        <v>256</v>
      </c>
      <c r="J48" s="67" t="s">
        <v>257</v>
      </c>
      <c r="K48" s="67"/>
      <c r="L48" s="67"/>
      <c r="M48" s="67" t="s">
        <v>258</v>
      </c>
      <c r="N48" s="67" t="s">
        <v>259</v>
      </c>
      <c r="O48" s="67" t="s">
        <v>260</v>
      </c>
      <c r="P48" s="67" t="s">
        <v>261</v>
      </c>
      <c r="Q48" s="67" t="s">
        <v>211</v>
      </c>
      <c r="R48" s="67" t="s">
        <v>129</v>
      </c>
      <c r="S48" s="67" t="s">
        <v>251</v>
      </c>
    </row>
    <row r="49" spans="1:19" ht="13.8" thickBot="1" x14ac:dyDescent="0.3">
      <c r="A49" s="229"/>
      <c r="B49" s="13"/>
      <c r="C49" s="13"/>
      <c r="D49" s="34"/>
      <c r="E49" s="12"/>
      <c r="F49" s="13"/>
      <c r="G49" s="36"/>
      <c r="H49" s="36"/>
      <c r="I49" s="36"/>
      <c r="J49" s="36"/>
      <c r="K49" s="36"/>
      <c r="L49" s="36"/>
      <c r="M49" s="36"/>
      <c r="N49" s="13"/>
      <c r="O49" s="13"/>
      <c r="P49" s="13"/>
      <c r="Q49" s="13"/>
      <c r="R49" s="13"/>
      <c r="S49" s="13"/>
    </row>
    <row r="50" spans="1:19" ht="13.8" thickBot="1" x14ac:dyDescent="0.3">
      <c r="E50" s="4"/>
      <c r="G50" s="4"/>
      <c r="H50" s="4"/>
      <c r="I50" s="4"/>
      <c r="J50" s="4"/>
      <c r="K50" s="4"/>
      <c r="L50" s="4"/>
      <c r="M50" s="4"/>
    </row>
    <row r="51" spans="1:19" x14ac:dyDescent="0.25">
      <c r="A51" s="227" t="s">
        <v>177</v>
      </c>
      <c r="B51" s="9">
        <f>Feuil1!$E$129</f>
        <v>1</v>
      </c>
      <c r="C51" s="9" t="s">
        <v>151</v>
      </c>
      <c r="D51" s="32"/>
      <c r="E51" s="9" t="str">
        <f>LOOKUP($B$44,$B$46:$B$48,E53:E55)</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F51" s="9" t="str">
        <f>LOOKUP($B$44,$B$46:$B$48,F53:F55)</f>
        <v>Lu et accepté:</v>
      </c>
      <c r="G51" s="9" t="str">
        <f>LOOKUP($B$44,$B$46:$B$48,G53:G55)</f>
        <v>J'ai lu et j'accepte les conditions ci-dessus</v>
      </c>
      <c r="H51" s="9" t="str">
        <f>LOOKUP($B$44,$B$46:$B$48,H53:H55)</f>
        <v>Je n'accepte pas les conditions ci-dessus</v>
      </c>
      <c r="I51" s="9" t="str">
        <f>LOOKUP($B$44,$B$46:$B$48,I53:I55)</f>
        <v>Nom</v>
      </c>
    </row>
    <row r="52" spans="1:19" x14ac:dyDescent="0.25">
      <c r="A52" s="228"/>
      <c r="D52" s="33"/>
    </row>
    <row r="53" spans="1:19" x14ac:dyDescent="0.25">
      <c r="A53" s="228"/>
      <c r="B53">
        <v>1</v>
      </c>
      <c r="C53" t="s">
        <v>149</v>
      </c>
      <c r="D53" s="33"/>
      <c r="E53" s="4" t="s">
        <v>189</v>
      </c>
      <c r="F53" t="s">
        <v>188</v>
      </c>
      <c r="G53" t="s">
        <v>179</v>
      </c>
      <c r="H53" t="s">
        <v>180</v>
      </c>
      <c r="I53" t="s">
        <v>181</v>
      </c>
    </row>
    <row r="54" spans="1:19" x14ac:dyDescent="0.25">
      <c r="A54" s="228"/>
      <c r="B54">
        <v>2</v>
      </c>
      <c r="C54" t="s">
        <v>150</v>
      </c>
      <c r="D54" s="33"/>
      <c r="E54" s="4" t="s">
        <v>184</v>
      </c>
      <c r="F54" t="s">
        <v>187</v>
      </c>
      <c r="G54" s="4" t="s">
        <v>185</v>
      </c>
      <c r="H54" s="4" t="s">
        <v>186</v>
      </c>
      <c r="I54" t="s">
        <v>182</v>
      </c>
    </row>
    <row r="55" spans="1:19" x14ac:dyDescent="0.25">
      <c r="A55" s="228"/>
      <c r="B55">
        <v>3</v>
      </c>
      <c r="C55" t="s">
        <v>196</v>
      </c>
      <c r="D55" s="33"/>
      <c r="E55" s="67" t="s">
        <v>262</v>
      </c>
      <c r="F55" s="67" t="s">
        <v>263</v>
      </c>
      <c r="G55" s="67" t="s">
        <v>264</v>
      </c>
      <c r="H55" s="67" t="s">
        <v>265</v>
      </c>
      <c r="I55" s="67" t="s">
        <v>266</v>
      </c>
    </row>
    <row r="56" spans="1:19" ht="13.8" thickBot="1" x14ac:dyDescent="0.3">
      <c r="A56" s="229"/>
      <c r="B56" s="13"/>
      <c r="C56" s="13"/>
      <c r="D56" s="34"/>
      <c r="E56" s="13"/>
      <c r="F56" s="13"/>
      <c r="G56" s="13"/>
      <c r="H56" s="13"/>
      <c r="I56" s="13"/>
    </row>
    <row r="60" spans="1:19" x14ac:dyDescent="0.25">
      <c r="E60" s="10" t="s">
        <v>178</v>
      </c>
    </row>
    <row r="63" spans="1:19" x14ac:dyDescent="0.25">
      <c r="A63" s="74" t="s">
        <v>307</v>
      </c>
    </row>
    <row r="64" spans="1:19" ht="13.8" thickBot="1" x14ac:dyDescent="0.3"/>
    <row r="65" spans="1:12" ht="13.2" customHeight="1" x14ac:dyDescent="0.25">
      <c r="A65" s="224" t="s">
        <v>308</v>
      </c>
      <c r="B65" s="9">
        <f>Feuil1!$E$129</f>
        <v>1</v>
      </c>
      <c r="C65" s="9" t="s">
        <v>151</v>
      </c>
      <c r="D65" s="32"/>
      <c r="E65" s="9" t="str">
        <f t="shared" ref="E65:J65" si="11">LOOKUP($B$65,$B$67:$B$69,E67:E69)</f>
        <v>Bateaux à foils (IRC 2018)</v>
      </c>
      <c r="F65" s="9" t="str">
        <f t="shared" si="11"/>
        <v>Votre bateau est-il équipé de foils qui créent de la portance ?</v>
      </c>
      <c r="G65" s="9" t="str">
        <f t="shared" si="11"/>
        <v>&lt;à préciser&gt;</v>
      </c>
      <c r="H65" s="9" t="str">
        <f t="shared" si="11"/>
        <v>Oui</v>
      </c>
      <c r="I65" s="9" t="str">
        <f t="shared" si="11"/>
        <v>Non</v>
      </c>
      <c r="J65" s="9" t="str">
        <f t="shared" si="11"/>
        <v>Si oui, le Centre de Calcul vous contactera pour une demande d'information et de mesures supplémentaires.</v>
      </c>
    </row>
    <row r="66" spans="1:12" x14ac:dyDescent="0.25">
      <c r="A66" s="225"/>
      <c r="D66" s="33"/>
    </row>
    <row r="67" spans="1:12" x14ac:dyDescent="0.25">
      <c r="A67" s="225"/>
      <c r="B67">
        <v>1</v>
      </c>
      <c r="C67" t="s">
        <v>149</v>
      </c>
      <c r="D67" s="33"/>
      <c r="E67" s="4" t="s">
        <v>363</v>
      </c>
      <c r="F67" s="4" t="s">
        <v>309</v>
      </c>
      <c r="G67" t="s">
        <v>68</v>
      </c>
      <c r="H67" t="s">
        <v>73</v>
      </c>
      <c r="I67" t="s">
        <v>72</v>
      </c>
      <c r="J67" t="s">
        <v>311</v>
      </c>
    </row>
    <row r="68" spans="1:12" x14ac:dyDescent="0.25">
      <c r="A68" s="225"/>
      <c r="B68">
        <v>2</v>
      </c>
      <c r="C68" t="s">
        <v>150</v>
      </c>
      <c r="D68" s="33"/>
      <c r="E68" s="4" t="s">
        <v>364</v>
      </c>
      <c r="F68" s="4" t="s">
        <v>310</v>
      </c>
      <c r="G68" t="s">
        <v>128</v>
      </c>
      <c r="H68" t="s">
        <v>130</v>
      </c>
      <c r="I68" t="s">
        <v>129</v>
      </c>
      <c r="J68" s="4" t="s">
        <v>318</v>
      </c>
    </row>
    <row r="69" spans="1:12" x14ac:dyDescent="0.25">
      <c r="A69" s="225"/>
      <c r="B69">
        <v>3</v>
      </c>
      <c r="C69" t="s">
        <v>196</v>
      </c>
      <c r="D69" s="33"/>
      <c r="E69" s="4" t="s">
        <v>365</v>
      </c>
      <c r="F69" s="73" t="s">
        <v>339</v>
      </c>
      <c r="G69" s="67" t="s">
        <v>211</v>
      </c>
      <c r="H69" s="67" t="s">
        <v>251</v>
      </c>
      <c r="I69" s="67" t="s">
        <v>129</v>
      </c>
      <c r="J69" s="73" t="s">
        <v>340</v>
      </c>
    </row>
    <row r="70" spans="1:12" ht="13.8" thickBot="1" x14ac:dyDescent="0.3">
      <c r="A70" s="226"/>
      <c r="B70" s="35"/>
      <c r="C70" s="13"/>
      <c r="D70" s="13"/>
      <c r="E70" s="13"/>
      <c r="F70" s="13"/>
      <c r="G70" s="13"/>
      <c r="H70" s="13"/>
      <c r="I70" s="13"/>
      <c r="J70" s="13"/>
    </row>
    <row r="73" spans="1:12" x14ac:dyDescent="0.25">
      <c r="A73" s="74" t="s">
        <v>312</v>
      </c>
    </row>
    <row r="74" spans="1:12" x14ac:dyDescent="0.25">
      <c r="B74" s="9">
        <f>Feuil1!$E$129</f>
        <v>1</v>
      </c>
      <c r="C74" s="9" t="s">
        <v>151</v>
      </c>
      <c r="E74" t="str">
        <f t="shared" ref="E74:L74" si="12">LOOKUP($B$65,$B$67:$B$69,E76:E78)</f>
        <v>NOUVEAU en 2020</v>
      </c>
      <c r="F74" t="str">
        <f t="shared" si="12"/>
        <v>• IRC 21.6.1: nombre de spinnakers embarqués En Course</v>
      </c>
      <c r="G74" t="str">
        <f t="shared" si="12"/>
        <v>La Règle IRC 2019 adapte le TCC selon le nombre de spinnakers embarqués En Course, même lorsque ce nombre est inférieur à 3.</v>
      </c>
      <c r="H74" t="str">
        <f t="shared" si="12"/>
        <v>• IRC 21.1.6 b) : Système(s) de réglage de l'étai avant En Course</v>
      </c>
      <c r="I74" t="str">
        <f t="shared" si="12"/>
        <v>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v>
      </c>
      <c r="J74" t="str">
        <f t="shared" si="12"/>
        <v>Traitement de vos données personnelles</v>
      </c>
      <c r="K74" t="str">
        <f t="shared" si="12"/>
        <v>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v>
      </c>
      <c r="L74" t="str">
        <f t="shared" si="12"/>
        <v>Cependant, nous souhaiterions vous adresser occasionnellement par courriel des lettres d'actualité, offres ou promotions émanant de l'UNCL ou de ses partenaires. Si vous acceptez de recevoir de telles communications, merci de cocher la case ci-contre.</v>
      </c>
    </row>
    <row r="76" spans="1:12" x14ac:dyDescent="0.25">
      <c r="B76">
        <v>1</v>
      </c>
      <c r="C76" t="s">
        <v>149</v>
      </c>
      <c r="E76" s="4" t="s">
        <v>357</v>
      </c>
      <c r="F76" s="4" t="s">
        <v>315</v>
      </c>
      <c r="G76" s="88" t="s">
        <v>316</v>
      </c>
      <c r="H76" s="4" t="s">
        <v>319</v>
      </c>
      <c r="I76" s="4" t="s">
        <v>322</v>
      </c>
      <c r="J76" s="4" t="s">
        <v>327</v>
      </c>
      <c r="K76" s="4" t="s">
        <v>330</v>
      </c>
      <c r="L76" t="s">
        <v>333</v>
      </c>
    </row>
    <row r="77" spans="1:12" x14ac:dyDescent="0.25">
      <c r="B77">
        <v>2</v>
      </c>
      <c r="C77" t="s">
        <v>150</v>
      </c>
      <c r="E77" s="4" t="s">
        <v>358</v>
      </c>
      <c r="F77" s="4" t="s">
        <v>313</v>
      </c>
      <c r="G77" s="4" t="s">
        <v>317</v>
      </c>
      <c r="H77" s="4" t="s">
        <v>320</v>
      </c>
      <c r="I77" s="4" t="s">
        <v>323</v>
      </c>
      <c r="J77" s="4" t="s">
        <v>329</v>
      </c>
      <c r="K77" s="4" t="s">
        <v>332</v>
      </c>
      <c r="L77" t="s">
        <v>334</v>
      </c>
    </row>
    <row r="78" spans="1:12" x14ac:dyDescent="0.25">
      <c r="B78">
        <v>3</v>
      </c>
      <c r="C78" t="s">
        <v>196</v>
      </c>
      <c r="E78" s="4" t="s">
        <v>359</v>
      </c>
      <c r="F78" s="4" t="s">
        <v>314</v>
      </c>
      <c r="G78" s="4" t="s">
        <v>341</v>
      </c>
      <c r="H78" s="4" t="s">
        <v>321</v>
      </c>
      <c r="I78" t="s">
        <v>338</v>
      </c>
      <c r="J78" s="4" t="s">
        <v>328</v>
      </c>
      <c r="K78" s="4" t="s">
        <v>331</v>
      </c>
      <c r="L78" t="s">
        <v>335</v>
      </c>
    </row>
    <row r="79" spans="1:12" x14ac:dyDescent="0.25">
      <c r="B79" s="35"/>
      <c r="C79" s="13"/>
    </row>
    <row r="81" spans="1:5" x14ac:dyDescent="0.25">
      <c r="A81" s="74" t="s">
        <v>360</v>
      </c>
    </row>
    <row r="82" spans="1:5" x14ac:dyDescent="0.25">
      <c r="A82" s="97" t="s">
        <v>361</v>
      </c>
    </row>
    <row r="83" spans="1:5" x14ac:dyDescent="0.25">
      <c r="A83" s="97" t="s">
        <v>362</v>
      </c>
    </row>
    <row r="84" spans="1:5" x14ac:dyDescent="0.25">
      <c r="B84" s="9">
        <f>Feuil1!$E$129</f>
        <v>1</v>
      </c>
      <c r="C84" s="9" t="s">
        <v>151</v>
      </c>
      <c r="E84" t="str">
        <f>LOOKUP($B$65,$B$67:$B$69,E86:E88)</f>
        <v>IRC 2019</v>
      </c>
    </row>
    <row r="86" spans="1:5" x14ac:dyDescent="0.25">
      <c r="B86">
        <v>1</v>
      </c>
      <c r="C86" t="s">
        <v>149</v>
      </c>
      <c r="E86" s="4" t="s">
        <v>366</v>
      </c>
    </row>
    <row r="87" spans="1:5" x14ac:dyDescent="0.25">
      <c r="B87">
        <v>2</v>
      </c>
      <c r="C87" t="s">
        <v>150</v>
      </c>
      <c r="E87" s="4" t="s">
        <v>366</v>
      </c>
    </row>
    <row r="88" spans="1:5" x14ac:dyDescent="0.25">
      <c r="B88">
        <v>3</v>
      </c>
      <c r="C88" t="s">
        <v>196</v>
      </c>
      <c r="E88" s="4" t="s">
        <v>366</v>
      </c>
    </row>
  </sheetData>
  <sheetProtection password="DA4F" sheet="1" selectLockedCells="1" selectUnlockedCells="1"/>
  <mergeCells count="7">
    <mergeCell ref="A65:A70"/>
    <mergeCell ref="A51:A56"/>
    <mergeCell ref="A2:A14"/>
    <mergeCell ref="A23:A35"/>
    <mergeCell ref="A37:A42"/>
    <mergeCell ref="A44:A49"/>
    <mergeCell ref="A16:A21"/>
  </mergeCells>
  <phoneticPr fontId="3" type="noConversion"/>
  <dataValidations count="1">
    <dataValidation type="list" allowBlank="1" showInputMessage="1" showErrorMessage="1" sqref="J45:L45 H26">
      <formula1>$W$15:$W$22</formula1>
    </dataValidation>
  </dataValidation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Feuil1</vt:lpstr>
      <vt:lpstr>Feuil2</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Matthieu</dc:creator>
  <cp:lastModifiedBy>Ludovic ABOLLIVIER</cp:lastModifiedBy>
  <cp:lastPrinted>2017-01-03T07:54:32Z</cp:lastPrinted>
  <dcterms:created xsi:type="dcterms:W3CDTF">2014-08-14T09:41:55Z</dcterms:created>
  <dcterms:modified xsi:type="dcterms:W3CDTF">2019-12-20T08:46:47Z</dcterms:modified>
</cp:coreProperties>
</file>